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mc:AlternateContent xmlns:mc="http://schemas.openxmlformats.org/markup-compatibility/2006">
    <mc:Choice Requires="x15">
      <x15ac:absPath xmlns:x15ac="http://schemas.microsoft.com/office/spreadsheetml/2010/11/ac" url="https://miuristruzione-my.sharepoint.com/personal/mim2316_istruzione_it/Documents/Cartella Ufficio 4/ORDINAMENTI SCOLASTICI/SCUOLA LAVORO TERRITORIO/ISTRUZIONE PROFESSIONALE/Formazione USR/FORMAT_EASYUDA/"/>
    </mc:Choice>
  </mc:AlternateContent>
  <xr:revisionPtr revIDLastSave="2566" documentId="8_{CBECD474-CDEA-43AD-ABD1-270FADD286B5}" xr6:coauthVersionLast="47" xr6:coauthVersionMax="47" xr10:uidLastSave="{10C1F01A-B7C3-4590-9D5B-AAC9BC9A3093}"/>
  <bookViews>
    <workbookView xWindow="-110" yWindow="-110" windowWidth="19420" windowHeight="10420" tabRatio="769" firstSheet="4" xr2:uid="{00000000-000D-0000-FFFF-FFFF00000000}"/>
  </bookViews>
  <sheets>
    <sheet name="CREDITS" sheetId="16" r:id="rId1"/>
    <sheet name="Impianto di base" sheetId="1" r:id="rId2"/>
    <sheet name="Fasi_UDA" sheetId="2" r:id="rId3"/>
    <sheet name="Calendario dellUDA" sheetId="3" r:id="rId4"/>
    <sheet name="RUB_X_FASE" sheetId="14" r:id="rId5"/>
    <sheet name="Competenze" sheetId="5" state="hidden" r:id="rId6"/>
    <sheet name="Conoscenze" sheetId="6" state="hidden" r:id="rId7"/>
    <sheet name="Abilità" sheetId="7" state="hidden" r:id="rId8"/>
    <sheet name="insegnam" sheetId="9" state="hidden" r:id="rId9"/>
    <sheet name="strategia" sheetId="12" state="hidden" r:id="rId10"/>
    <sheet name="strumenti" sheetId="13" state="hidden" r:id="rId11"/>
    <sheet name="raccordi" sheetId="15" state="hidden" r:id="rId12"/>
    <sheet name="comp_chiave" sheetId="8" state="hidden" r:id="rId13"/>
  </sheets>
  <externalReferences>
    <externalReference r:id="rId14"/>
  </externalReferences>
  <definedNames>
    <definedName name="_xlnm._FilterDatabase" localSheetId="7" hidden="1">Abilità!$B$1:$B$154</definedName>
    <definedName name="_xlnm._FilterDatabase" localSheetId="6" hidden="1">Conoscenze!$B$1:$B$212</definedName>
    <definedName name="_xlnm.Print_Area" localSheetId="3">'Calendario dellUDA'!$A$1:$U$32</definedName>
    <definedName name="_xlnm.Print_Area" localSheetId="0">CREDITS!$A$1:$J$9</definedName>
    <definedName name="_xlnm.Print_Area" localSheetId="2">Fasi_UDA!$A$1:$N$166</definedName>
    <definedName name="_xlnm.Print_Area" localSheetId="1">'Impianto di base'!$A$1:$C$83</definedName>
    <definedName name="_xlnm.Print_Area" localSheetId="4">RUB_X_FASE!$A$1:$J$66</definedName>
    <definedName name="insegnamenti">[1]Fasi_UDA!$C$7:$C$166</definedName>
    <definedName name="ore">[1]Fasi_UDA!$N$7:$N$166</definedName>
    <definedName name="_xlnm.Print_Titles" localSheetId="2">Fasi_UDA!$1:$1</definedName>
    <definedName name="_xlnm.Print_Titles" localSheetId="4">RUB_X_FASE!$4:$5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C75" i="1"/>
  <c r="C76" i="1"/>
  <c r="C77" i="1"/>
  <c r="C78" i="1"/>
  <c r="C79" i="1"/>
  <c r="C80" i="1"/>
  <c r="C81" i="1"/>
  <c r="C82" i="1"/>
  <c r="C83" i="1"/>
  <c r="C74" i="1"/>
  <c r="I162" i="2"/>
  <c r="I146" i="2"/>
  <c r="I130" i="2"/>
  <c r="I114" i="2"/>
  <c r="I98" i="2"/>
  <c r="I82" i="2"/>
  <c r="I66" i="2"/>
  <c r="I50" i="2"/>
  <c r="I34" i="2"/>
  <c r="I18" i="2"/>
  <c r="C11" i="14" s="1"/>
  <c r="N151" i="2"/>
  <c r="N135" i="2"/>
  <c r="N119" i="2"/>
  <c r="N87" i="2"/>
  <c r="N23" i="2"/>
  <c r="F64" i="14"/>
  <c r="F63" i="14"/>
  <c r="F62" i="14"/>
  <c r="F61" i="14"/>
  <c r="E64" i="14"/>
  <c r="E63" i="14"/>
  <c r="E62" i="14"/>
  <c r="E61" i="14"/>
  <c r="C63" i="14"/>
  <c r="C61" i="14"/>
  <c r="B63" i="14"/>
  <c r="B61" i="14"/>
  <c r="A63" i="14"/>
  <c r="A57" i="14"/>
  <c r="F58" i="14"/>
  <c r="F57" i="14"/>
  <c r="F56" i="14"/>
  <c r="F55" i="14"/>
  <c r="E58" i="14"/>
  <c r="E57" i="14"/>
  <c r="E56" i="14"/>
  <c r="E55" i="14"/>
  <c r="C57" i="14"/>
  <c r="C55" i="14"/>
  <c r="B57" i="14"/>
  <c r="B55" i="14"/>
  <c r="F52" i="14"/>
  <c r="F51" i="14"/>
  <c r="F50" i="14"/>
  <c r="F49" i="14"/>
  <c r="E52" i="14"/>
  <c r="E51" i="14"/>
  <c r="E50" i="14"/>
  <c r="E49" i="14"/>
  <c r="C51" i="14"/>
  <c r="F46" i="14"/>
  <c r="F45" i="14"/>
  <c r="F44" i="14"/>
  <c r="E46" i="14"/>
  <c r="E45" i="14"/>
  <c r="E44" i="14"/>
  <c r="C45" i="14"/>
  <c r="F40" i="14"/>
  <c r="F39" i="14"/>
  <c r="E39" i="14"/>
  <c r="F38" i="14"/>
  <c r="E38" i="14"/>
  <c r="E40" i="14"/>
  <c r="C39" i="14"/>
  <c r="C49" i="14"/>
  <c r="B51" i="14"/>
  <c r="B49" i="14"/>
  <c r="A51" i="14"/>
  <c r="A45" i="14"/>
  <c r="A39" i="14"/>
  <c r="A33" i="14"/>
  <c r="A27" i="14"/>
  <c r="F43" i="14"/>
  <c r="E43" i="14"/>
  <c r="C43" i="14"/>
  <c r="B45" i="14"/>
  <c r="B43" i="14"/>
  <c r="F37" i="14"/>
  <c r="E37" i="14"/>
  <c r="C37" i="14"/>
  <c r="B39" i="14"/>
  <c r="B37" i="14"/>
  <c r="F34" i="14"/>
  <c r="F33" i="14"/>
  <c r="F32" i="14"/>
  <c r="F31" i="14"/>
  <c r="E34" i="14"/>
  <c r="E33" i="14"/>
  <c r="E32" i="14"/>
  <c r="E31" i="14"/>
  <c r="C33" i="14"/>
  <c r="C31" i="14"/>
  <c r="B33" i="14"/>
  <c r="B31" i="14"/>
  <c r="F28" i="14"/>
  <c r="F27" i="14"/>
  <c r="F26" i="14"/>
  <c r="F25" i="14"/>
  <c r="E28" i="14"/>
  <c r="E27" i="14"/>
  <c r="E26" i="14"/>
  <c r="E25" i="14"/>
  <c r="C27" i="14"/>
  <c r="C25" i="14"/>
  <c r="B27" i="14"/>
  <c r="B25" i="14"/>
  <c r="N7" i="2"/>
  <c r="J77" i="2"/>
  <c r="D33" i="14" s="1"/>
  <c r="J61" i="2"/>
  <c r="D27" i="14" s="1"/>
  <c r="J29" i="2"/>
  <c r="F20" i="1"/>
  <c r="E20" i="1"/>
  <c r="F19" i="1"/>
  <c r="E19" i="1"/>
  <c r="F18" i="1"/>
  <c r="E18" i="1"/>
  <c r="F17" i="1"/>
  <c r="E17" i="1"/>
  <c r="F14" i="1"/>
  <c r="E14" i="1"/>
  <c r="F13" i="1"/>
  <c r="E13" i="1"/>
  <c r="F12" i="1"/>
  <c r="E12" i="1"/>
  <c r="F16" i="1"/>
  <c r="E16" i="1"/>
  <c r="E11" i="1"/>
  <c r="E10" i="1"/>
  <c r="E44" i="1" a="1"/>
  <c r="E44" i="1" s="1"/>
  <c r="E43" i="1" a="1"/>
  <c r="E43" i="1" s="1"/>
  <c r="E39" i="1" a="1"/>
  <c r="E39" i="1" s="1"/>
  <c r="E38" i="1" a="1"/>
  <c r="E38" i="1" s="1"/>
  <c r="E34" i="1" a="1"/>
  <c r="E34" i="1" s="1"/>
  <c r="E33" i="1" a="1"/>
  <c r="E33" i="1" s="1"/>
  <c r="A117" i="7"/>
  <c r="A118" i="7"/>
  <c r="A119" i="7"/>
  <c r="A120" i="7"/>
  <c r="A121" i="7"/>
  <c r="A122" i="7"/>
  <c r="A123" i="7"/>
  <c r="A124" i="7"/>
  <c r="A125" i="7"/>
  <c r="A126" i="7"/>
  <c r="A127" i="7"/>
  <c r="A128"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64" i="7"/>
  <c r="A65" i="7"/>
  <c r="A66" i="7"/>
  <c r="A67" i="7"/>
  <c r="A68" i="7"/>
  <c r="A69" i="7"/>
  <c r="A70" i="7"/>
  <c r="A71" i="7"/>
  <c r="A72" i="7"/>
  <c r="A73" i="7"/>
  <c r="A74" i="7"/>
  <c r="A75" i="7"/>
  <c r="A76" i="7"/>
  <c r="A77" i="7"/>
  <c r="A78" i="7"/>
  <c r="A79" i="7"/>
  <c r="A43" i="7"/>
  <c r="A44" i="7"/>
  <c r="A45" i="7"/>
  <c r="A46" i="7"/>
  <c r="A47" i="7"/>
  <c r="A48" i="7"/>
  <c r="A49" i="7"/>
  <c r="A50" i="7"/>
  <c r="A51" i="7"/>
  <c r="A52" i="7"/>
  <c r="A53" i="7"/>
  <c r="A54" i="7"/>
  <c r="A55" i="7"/>
  <c r="A56" i="7"/>
  <c r="A57" i="7"/>
  <c r="A58" i="7"/>
  <c r="A59" i="7"/>
  <c r="A60" i="7"/>
  <c r="A61" i="7"/>
  <c r="A62" i="7"/>
  <c r="A63" i="7"/>
  <c r="A39" i="7"/>
  <c r="A40" i="7"/>
  <c r="A41" i="7"/>
  <c r="A42" i="7"/>
  <c r="A38" i="7"/>
  <c r="A154" i="6"/>
  <c r="A155" i="6"/>
  <c r="A156" i="6"/>
  <c r="A157" i="6"/>
  <c r="A158" i="6"/>
  <c r="A159" i="6"/>
  <c r="A160" i="6"/>
  <c r="A161" i="6"/>
  <c r="A162" i="6"/>
  <c r="A163" i="6"/>
  <c r="A164" i="6"/>
  <c r="A165" i="6"/>
  <c r="A166" i="6"/>
  <c r="A167" i="6"/>
  <c r="A168" i="6"/>
  <c r="A92" i="6"/>
  <c r="A93" i="6"/>
  <c r="A94" i="6"/>
  <c r="A62" i="6"/>
  <c r="A63" i="6"/>
  <c r="A64" i="6"/>
  <c r="A65" i="6"/>
  <c r="A66" i="6"/>
  <c r="A67" i="6"/>
  <c r="A68" i="6"/>
  <c r="A69" i="6"/>
  <c r="A70" i="6"/>
  <c r="A72" i="6"/>
  <c r="A73" i="6"/>
  <c r="A74" i="6"/>
  <c r="A75" i="6"/>
  <c r="A76" i="6"/>
  <c r="A77" i="6"/>
  <c r="A78" i="6"/>
  <c r="A79" i="6"/>
  <c r="A80" i="6"/>
  <c r="A81" i="6"/>
  <c r="A82" i="6"/>
  <c r="A83" i="6"/>
  <c r="A84" i="6"/>
  <c r="A85" i="6"/>
  <c r="A86" i="6"/>
  <c r="A87" i="6"/>
  <c r="A88" i="6"/>
  <c r="A89" i="6"/>
  <c r="A90" i="6"/>
  <c r="A91"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71" i="6"/>
  <c r="A54" i="6"/>
  <c r="A55" i="6"/>
  <c r="A56" i="6"/>
  <c r="A57" i="6"/>
  <c r="A58" i="6"/>
  <c r="A59" i="6"/>
  <c r="A60" i="6"/>
  <c r="A61" i="6"/>
  <c r="A53" i="6"/>
  <c r="J2" i="8" a="1"/>
  <c r="J7" i="2" l="1"/>
  <c r="J2" i="8"/>
  <c r="B12" i="15"/>
  <c r="B5" i="1"/>
  <c r="K51" i="2"/>
  <c r="E23" i="14" s="1"/>
  <c r="K35" i="2"/>
  <c r="E17" i="14" s="1"/>
  <c r="P18" i="2" a="1"/>
  <c r="P18" i="2" s="1"/>
  <c r="I35" i="2" l="1"/>
  <c r="F17" i="14" s="1"/>
  <c r="J17" i="14" s="1"/>
  <c r="C17" i="14"/>
  <c r="K83" i="2"/>
  <c r="E35" i="14" s="1"/>
  <c r="C35" i="14"/>
  <c r="K67" i="2"/>
  <c r="E29" i="14" s="1"/>
  <c r="C29" i="14"/>
  <c r="I115" i="2"/>
  <c r="F47" i="14" s="1"/>
  <c r="C47" i="14"/>
  <c r="I131" i="2"/>
  <c r="F53" i="14" s="1"/>
  <c r="C53" i="14"/>
  <c r="K147" i="2"/>
  <c r="E59" i="14" s="1"/>
  <c r="C59" i="14"/>
  <c r="I163" i="2"/>
  <c r="F65" i="14" s="1"/>
  <c r="C65" i="14"/>
  <c r="K99" i="2"/>
  <c r="E41" i="14" s="1"/>
  <c r="C41" i="14"/>
  <c r="I67" i="2"/>
  <c r="F29" i="14" s="1"/>
  <c r="C23" i="14"/>
  <c r="K163" i="2"/>
  <c r="E65" i="14" s="1"/>
  <c r="I147" i="2"/>
  <c r="F59" i="14" s="1"/>
  <c r="K131" i="2"/>
  <c r="E53" i="14" s="1"/>
  <c r="K115" i="2"/>
  <c r="E47" i="14" s="1"/>
  <c r="I99" i="2"/>
  <c r="F41" i="14" s="1"/>
  <c r="I83" i="2"/>
  <c r="F35" i="14" s="1"/>
  <c r="I51" i="2"/>
  <c r="F23" i="14" s="1"/>
  <c r="K19" i="2"/>
  <c r="E11" i="14" s="1"/>
  <c r="I19" i="2"/>
  <c r="F11" i="14" s="1"/>
  <c r="J11" i="14" s="1"/>
  <c r="H2" i="15" a="1"/>
  <c r="H2" i="15" s="1"/>
  <c r="U30" i="3"/>
  <c r="S30" i="3"/>
  <c r="Q30" i="3"/>
  <c r="O30" i="3"/>
  <c r="M30" i="3"/>
  <c r="K30" i="3"/>
  <c r="I30" i="3"/>
  <c r="G30" i="3"/>
  <c r="E30" i="3"/>
  <c r="C30" i="3"/>
  <c r="T31" i="3"/>
  <c r="T30" i="3"/>
  <c r="R31" i="3"/>
  <c r="R30" i="3"/>
  <c r="P31" i="3"/>
  <c r="P30" i="3"/>
  <c r="N31" i="3"/>
  <c r="N30" i="3"/>
  <c r="L31" i="3"/>
  <c r="L30" i="3"/>
  <c r="J31" i="3"/>
  <c r="J30" i="3"/>
  <c r="H31" i="3"/>
  <c r="H30" i="3"/>
  <c r="F31" i="3"/>
  <c r="F30" i="3"/>
  <c r="D31" i="3"/>
  <c r="D30" i="3"/>
  <c r="B31" i="3"/>
  <c r="B30" i="3"/>
  <c r="U27" i="3"/>
  <c r="S27" i="3"/>
  <c r="Q27" i="3"/>
  <c r="O27" i="3"/>
  <c r="M27" i="3"/>
  <c r="K27" i="3"/>
  <c r="I27" i="3"/>
  <c r="G27" i="3"/>
  <c r="E27" i="3"/>
  <c r="C27" i="3"/>
  <c r="T28" i="3"/>
  <c r="T27" i="3"/>
  <c r="R28" i="3"/>
  <c r="R27" i="3"/>
  <c r="P28" i="3"/>
  <c r="P27" i="3"/>
  <c r="N28" i="3"/>
  <c r="N27" i="3"/>
  <c r="L28" i="3"/>
  <c r="L27" i="3"/>
  <c r="J28" i="3"/>
  <c r="J27" i="3"/>
  <c r="H28" i="3"/>
  <c r="H27" i="3"/>
  <c r="F28" i="3"/>
  <c r="F27" i="3"/>
  <c r="D28" i="3"/>
  <c r="D27" i="3"/>
  <c r="B27" i="3"/>
  <c r="B28" i="3"/>
  <c r="P26" i="3"/>
  <c r="T25" i="3"/>
  <c r="T24" i="3"/>
  <c r="R25" i="3"/>
  <c r="R24" i="3"/>
  <c r="P25" i="3"/>
  <c r="P24" i="3"/>
  <c r="N25" i="3"/>
  <c r="N24" i="3"/>
  <c r="L25" i="3"/>
  <c r="L24" i="3"/>
  <c r="J25" i="3"/>
  <c r="J24" i="3"/>
  <c r="H25" i="3"/>
  <c r="H24" i="3"/>
  <c r="F25" i="3"/>
  <c r="F24" i="3"/>
  <c r="D25" i="3"/>
  <c r="D24" i="3"/>
  <c r="B25" i="3"/>
  <c r="B24" i="3"/>
  <c r="B22" i="3"/>
  <c r="B21" i="3"/>
  <c r="U24" i="3"/>
  <c r="S24" i="3"/>
  <c r="Q24" i="3"/>
  <c r="O24" i="3"/>
  <c r="M24" i="3"/>
  <c r="K24" i="3"/>
  <c r="I24" i="3"/>
  <c r="G24" i="3"/>
  <c r="E24" i="3"/>
  <c r="C24" i="3"/>
  <c r="U21" i="3"/>
  <c r="S21" i="3"/>
  <c r="Q21" i="3"/>
  <c r="O21" i="3"/>
  <c r="M21" i="3"/>
  <c r="K21" i="3"/>
  <c r="I21" i="3"/>
  <c r="G21" i="3"/>
  <c r="E21" i="3"/>
  <c r="C21" i="3"/>
  <c r="U18" i="3"/>
  <c r="S18" i="3"/>
  <c r="Q18" i="3"/>
  <c r="O18" i="3"/>
  <c r="M18" i="3"/>
  <c r="K18" i="3"/>
  <c r="I18" i="3"/>
  <c r="G18" i="3"/>
  <c r="E18" i="3"/>
  <c r="C18" i="3"/>
  <c r="U15" i="3"/>
  <c r="S15" i="3"/>
  <c r="Q15" i="3"/>
  <c r="O15" i="3"/>
  <c r="M15" i="3"/>
  <c r="K15" i="3"/>
  <c r="I15" i="3"/>
  <c r="G15" i="3"/>
  <c r="E15" i="3"/>
  <c r="C15" i="3"/>
  <c r="U12" i="3"/>
  <c r="S12" i="3"/>
  <c r="Q12" i="3"/>
  <c r="O12" i="3"/>
  <c r="M12" i="3"/>
  <c r="K12" i="3"/>
  <c r="I12" i="3"/>
  <c r="G12" i="3"/>
  <c r="E12" i="3"/>
  <c r="C12" i="3"/>
  <c r="U9" i="3"/>
  <c r="T9" i="3"/>
  <c r="S9" i="3"/>
  <c r="R9" i="3"/>
  <c r="Q9" i="3"/>
  <c r="P9" i="3"/>
  <c r="O9" i="3"/>
  <c r="N9" i="3"/>
  <c r="M9" i="3"/>
  <c r="L9" i="3"/>
  <c r="K9" i="3"/>
  <c r="J9" i="3"/>
  <c r="I9" i="3"/>
  <c r="G9" i="3"/>
  <c r="F9" i="3"/>
  <c r="E9" i="3"/>
  <c r="C9" i="3"/>
  <c r="G6" i="3"/>
  <c r="E6" i="3"/>
  <c r="C6" i="3"/>
  <c r="U6" i="3"/>
  <c r="S6" i="3"/>
  <c r="Q6" i="3"/>
  <c r="O6" i="3"/>
  <c r="N6" i="3"/>
  <c r="M6" i="3"/>
  <c r="L6" i="3"/>
  <c r="K6" i="3"/>
  <c r="I6" i="3"/>
  <c r="U3" i="3"/>
  <c r="S3" i="3"/>
  <c r="Q3" i="3"/>
  <c r="O3" i="3"/>
  <c r="T4" i="3"/>
  <c r="T3" i="3"/>
  <c r="R4" i="3"/>
  <c r="R3" i="3"/>
  <c r="P4" i="3"/>
  <c r="P3" i="3"/>
  <c r="N4" i="3"/>
  <c r="N3" i="3"/>
  <c r="M3" i="3"/>
  <c r="L4" i="3"/>
  <c r="L3" i="3"/>
  <c r="K3" i="3"/>
  <c r="J4" i="3"/>
  <c r="J3" i="3"/>
  <c r="I3" i="3"/>
  <c r="H4" i="3"/>
  <c r="G3" i="3"/>
  <c r="D4" i="3"/>
  <c r="B6" i="3"/>
  <c r="B3" i="3"/>
  <c r="B5" i="3"/>
  <c r="I2" i="2"/>
  <c r="F22" i="14"/>
  <c r="F21" i="14"/>
  <c r="F20" i="14"/>
  <c r="F19" i="14"/>
  <c r="E22" i="14"/>
  <c r="E21" i="14"/>
  <c r="E20" i="14"/>
  <c r="E19" i="14"/>
  <c r="C21" i="14"/>
  <c r="C19" i="14"/>
  <c r="B21" i="14"/>
  <c r="B19" i="14"/>
  <c r="A21" i="14"/>
  <c r="F16" i="14"/>
  <c r="F15" i="14"/>
  <c r="F14" i="14"/>
  <c r="F13" i="14"/>
  <c r="E16" i="14"/>
  <c r="E15" i="14"/>
  <c r="E14" i="14"/>
  <c r="E13" i="14"/>
  <c r="C15" i="14"/>
  <c r="C13" i="14"/>
  <c r="B15" i="14"/>
  <c r="B13" i="14"/>
  <c r="A15" i="14"/>
  <c r="F10" i="14"/>
  <c r="F9" i="14"/>
  <c r="E10" i="14"/>
  <c r="E9" i="14"/>
  <c r="C9" i="14"/>
  <c r="A9" i="14"/>
  <c r="B9" i="14"/>
  <c r="B7" i="14"/>
  <c r="E8" i="14"/>
  <c r="F8" i="14"/>
  <c r="P162" i="2" a="1"/>
  <c r="P162" i="2" s="1"/>
  <c r="O32" i="3" s="1"/>
  <c r="P146" i="2" a="1"/>
  <c r="P146" i="2" s="1"/>
  <c r="N29" i="3" s="1"/>
  <c r="P130" i="2" a="1"/>
  <c r="P130" i="2" s="1"/>
  <c r="B26" i="3" s="1"/>
  <c r="P114" i="2" a="1"/>
  <c r="P114" i="2" s="1"/>
  <c r="O23" i="3" s="1"/>
  <c r="P98" i="2" a="1"/>
  <c r="P98" i="2" s="1"/>
  <c r="N20" i="3" s="1"/>
  <c r="P82" i="2" a="1"/>
  <c r="P82" i="2" s="1"/>
  <c r="S17" i="3" s="1"/>
  <c r="P66" i="2" a="1"/>
  <c r="P66" i="2" s="1"/>
  <c r="L14" i="3" s="1"/>
  <c r="P50" i="2" a="1"/>
  <c r="P50" i="2" s="1"/>
  <c r="I11" i="3" s="1"/>
  <c r="P34" i="2" a="1"/>
  <c r="P34" i="2" s="1"/>
  <c r="D8" i="3" s="1"/>
  <c r="F3" i="3"/>
  <c r="E3" i="3"/>
  <c r="D3" i="3"/>
  <c r="C3" i="3"/>
  <c r="N103" i="2"/>
  <c r="N71" i="2"/>
  <c r="N55" i="2"/>
  <c r="N39" i="2"/>
  <c r="B4" i="3"/>
  <c r="T22" i="3"/>
  <c r="T21" i="3"/>
  <c r="R22" i="3"/>
  <c r="R21" i="3"/>
  <c r="P22" i="3"/>
  <c r="P21" i="3"/>
  <c r="N22" i="3"/>
  <c r="N21" i="3"/>
  <c r="L22" i="3"/>
  <c r="L21" i="3"/>
  <c r="J22" i="3"/>
  <c r="J21" i="3"/>
  <c r="H22" i="3"/>
  <c r="H21" i="3"/>
  <c r="F22" i="3"/>
  <c r="F21" i="3"/>
  <c r="D22" i="3"/>
  <c r="D21" i="3"/>
  <c r="B18" i="3"/>
  <c r="T19" i="3"/>
  <c r="T18" i="3"/>
  <c r="R19" i="3"/>
  <c r="R18" i="3"/>
  <c r="P19" i="3"/>
  <c r="P18" i="3"/>
  <c r="N19" i="3"/>
  <c r="N18" i="3"/>
  <c r="L19" i="3"/>
  <c r="L18" i="3"/>
  <c r="J19" i="3"/>
  <c r="J18" i="3"/>
  <c r="H19" i="3"/>
  <c r="H18" i="3"/>
  <c r="F19" i="3"/>
  <c r="F18" i="3"/>
  <c r="D19" i="3"/>
  <c r="D18" i="3"/>
  <c r="B19" i="3"/>
  <c r="B15" i="3"/>
  <c r="T16" i="3"/>
  <c r="T15" i="3"/>
  <c r="R16" i="3"/>
  <c r="R15" i="3"/>
  <c r="P16" i="3"/>
  <c r="P15" i="3"/>
  <c r="N16" i="3"/>
  <c r="N15" i="3"/>
  <c r="L16" i="3"/>
  <c r="L15" i="3"/>
  <c r="J16" i="3"/>
  <c r="J15" i="3"/>
  <c r="H16" i="3"/>
  <c r="H15" i="3"/>
  <c r="F16" i="3"/>
  <c r="F15" i="3"/>
  <c r="B16" i="3"/>
  <c r="D16" i="3"/>
  <c r="D15" i="3"/>
  <c r="B12" i="3"/>
  <c r="T13" i="3"/>
  <c r="T12" i="3"/>
  <c r="R13" i="3"/>
  <c r="R12" i="3"/>
  <c r="P13" i="3"/>
  <c r="P12" i="3"/>
  <c r="N13" i="3"/>
  <c r="N12" i="3"/>
  <c r="L13" i="3"/>
  <c r="L12" i="3"/>
  <c r="J13" i="3"/>
  <c r="J12" i="3"/>
  <c r="H13" i="3"/>
  <c r="H12" i="3"/>
  <c r="F13" i="3"/>
  <c r="F12" i="3"/>
  <c r="D13" i="3"/>
  <c r="D12" i="3"/>
  <c r="B13" i="3"/>
  <c r="B9" i="3"/>
  <c r="A25" i="3"/>
  <c r="A22" i="3"/>
  <c r="A19" i="3"/>
  <c r="A16" i="3"/>
  <c r="A13" i="3"/>
  <c r="T10" i="3"/>
  <c r="R10" i="3"/>
  <c r="P10" i="3"/>
  <c r="N10" i="3"/>
  <c r="L10" i="3"/>
  <c r="J10" i="3"/>
  <c r="H10" i="3"/>
  <c r="H9" i="3"/>
  <c r="F10" i="3"/>
  <c r="D10" i="3"/>
  <c r="D9" i="3"/>
  <c r="B10" i="3"/>
  <c r="A10" i="3"/>
  <c r="A7" i="3"/>
  <c r="A4" i="3"/>
  <c r="T7" i="3"/>
  <c r="T6" i="3"/>
  <c r="R7" i="3"/>
  <c r="R6" i="3"/>
  <c r="P7" i="3"/>
  <c r="P6" i="3"/>
  <c r="N7" i="3"/>
  <c r="L7" i="3"/>
  <c r="J7" i="3"/>
  <c r="J6" i="3"/>
  <c r="H7" i="3"/>
  <c r="H6" i="3"/>
  <c r="F7" i="3"/>
  <c r="F6" i="3"/>
  <c r="D7" i="3"/>
  <c r="D6" i="3"/>
  <c r="B7" i="3"/>
  <c r="H3" i="3"/>
  <c r="F4" i="3"/>
  <c r="C68" i="1"/>
  <c r="C63"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2" i="7"/>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3" i="6"/>
  <c r="A4" i="6"/>
  <c r="A5" i="6"/>
  <c r="A6" i="6"/>
  <c r="A7" i="6"/>
  <c r="A8" i="6"/>
  <c r="A9" i="6"/>
  <c r="A10" i="6"/>
  <c r="A11" i="6"/>
  <c r="A2" i="6"/>
  <c r="C43" i="1"/>
  <c r="C38" i="1"/>
  <c r="B17" i="15"/>
  <c r="D17" i="15" s="1"/>
  <c r="B9" i="15"/>
  <c r="B2" i="15"/>
  <c r="D2" i="15" s="1"/>
  <c r="B18" i="15"/>
  <c r="D18" i="15" s="1"/>
  <c r="B16" i="15"/>
  <c r="D16" i="15" s="1"/>
  <c r="B15" i="15"/>
  <c r="D15" i="15" s="1"/>
  <c r="B13" i="15"/>
  <c r="D13" i="15" s="1"/>
  <c r="D9" i="15"/>
  <c r="B3" i="15"/>
  <c r="B4" i="15"/>
  <c r="D4" i="15" s="1"/>
  <c r="B5" i="15"/>
  <c r="D5" i="15" s="1"/>
  <c r="B6" i="15"/>
  <c r="D6" i="15" s="1"/>
  <c r="B8" i="15"/>
  <c r="D8" i="15" s="1"/>
  <c r="C58" i="1"/>
  <c r="C53" i="1"/>
  <c r="C48" i="1"/>
  <c r="C33" i="1"/>
  <c r="C28" i="1"/>
  <c r="C23" i="1"/>
  <c r="E24" i="1" s="1" a="1"/>
  <c r="E24" i="1" s="1"/>
  <c r="F7" i="14"/>
  <c r="E7" i="14"/>
  <c r="C7" i="14"/>
  <c r="G3" i="14"/>
  <c r="A3" i="3"/>
  <c r="D14" i="15"/>
  <c r="D19" i="15"/>
  <c r="D7" i="15"/>
  <c r="D10" i="15"/>
  <c r="D12" i="15"/>
  <c r="B11" i="15"/>
  <c r="D11" i="15" s="1"/>
  <c r="A3" i="14"/>
  <c r="E53" i="1" l="1" a="1"/>
  <c r="E53" i="1" s="1"/>
  <c r="H17" i="14"/>
  <c r="I17" i="14"/>
  <c r="G17" i="14"/>
  <c r="O29" i="3"/>
  <c r="H32" i="3"/>
  <c r="P32" i="3"/>
  <c r="H26" i="3"/>
  <c r="G29" i="3"/>
  <c r="I26" i="3"/>
  <c r="Q26" i="3"/>
  <c r="H29" i="3"/>
  <c r="P29" i="3"/>
  <c r="B29" i="3"/>
  <c r="I32" i="3"/>
  <c r="Q32" i="3"/>
  <c r="J29" i="14"/>
  <c r="G29" i="14"/>
  <c r="H29" i="14"/>
  <c r="I29" i="14"/>
  <c r="J53" i="14"/>
  <c r="H53" i="14"/>
  <c r="I53" i="14"/>
  <c r="G53" i="14"/>
  <c r="J26" i="3"/>
  <c r="R26" i="3"/>
  <c r="I29" i="3"/>
  <c r="Q29" i="3"/>
  <c r="C29" i="3"/>
  <c r="J32" i="3"/>
  <c r="R32" i="3"/>
  <c r="G35" i="14"/>
  <c r="J35" i="14"/>
  <c r="H35" i="14"/>
  <c r="I35" i="14"/>
  <c r="C26" i="3"/>
  <c r="K26" i="3"/>
  <c r="S26" i="3"/>
  <c r="J29" i="3"/>
  <c r="R29" i="3"/>
  <c r="C32" i="3"/>
  <c r="K32" i="3"/>
  <c r="S32" i="3"/>
  <c r="I41" i="14"/>
  <c r="H41" i="14"/>
  <c r="J41" i="14"/>
  <c r="G41" i="14"/>
  <c r="J47" i="14"/>
  <c r="G47" i="14"/>
  <c r="H47" i="14"/>
  <c r="I47" i="14"/>
  <c r="D26" i="3"/>
  <c r="L26" i="3"/>
  <c r="T26" i="3"/>
  <c r="K29" i="3"/>
  <c r="S29" i="3"/>
  <c r="D32" i="3"/>
  <c r="L32" i="3"/>
  <c r="T32" i="3"/>
  <c r="E26" i="3"/>
  <c r="M26" i="3"/>
  <c r="U26" i="3"/>
  <c r="D29" i="3"/>
  <c r="L29" i="3"/>
  <c r="T29" i="3"/>
  <c r="E32" i="3"/>
  <c r="M32" i="3"/>
  <c r="U32" i="3"/>
  <c r="J65" i="14"/>
  <c r="H65" i="14"/>
  <c r="I65" i="14"/>
  <c r="G65" i="14"/>
  <c r="B17" i="3"/>
  <c r="F26" i="3"/>
  <c r="N26" i="3"/>
  <c r="E29" i="3"/>
  <c r="M29" i="3"/>
  <c r="U29" i="3"/>
  <c r="F32" i="3"/>
  <c r="N32" i="3"/>
  <c r="B32" i="3"/>
  <c r="H59" i="14"/>
  <c r="J59" i="14"/>
  <c r="G59" i="14"/>
  <c r="I59" i="14"/>
  <c r="G26" i="3"/>
  <c r="O26" i="3"/>
  <c r="F29" i="3"/>
  <c r="G32" i="3"/>
  <c r="I11" i="14"/>
  <c r="H11" i="14"/>
  <c r="G11" i="14"/>
  <c r="E49" i="1" a="1"/>
  <c r="E49" i="1" s="1"/>
  <c r="E48" i="1" a="1"/>
  <c r="E48" i="1" s="1"/>
  <c r="E28" i="1" a="1"/>
  <c r="E28" i="1" s="1"/>
  <c r="E29" i="1" a="1"/>
  <c r="E29" i="1" s="1"/>
  <c r="E54" i="1" a="1"/>
  <c r="E54" i="1" s="1"/>
  <c r="E69" i="1" a="1"/>
  <c r="E69" i="1" s="1"/>
  <c r="E59" i="1" a="1"/>
  <c r="E59" i="1" s="1"/>
  <c r="E64" i="1" a="1"/>
  <c r="E64" i="1" s="1"/>
  <c r="E68" i="1" a="1"/>
  <c r="E68" i="1" s="1"/>
  <c r="E63" i="1" a="1"/>
  <c r="E63" i="1" s="1"/>
  <c r="E23" i="1" a="1"/>
  <c r="E23" i="1" s="1"/>
  <c r="C13" i="1"/>
  <c r="D15" i="14"/>
  <c r="C10" i="1"/>
  <c r="J23" i="14"/>
  <c r="I23" i="14"/>
  <c r="H23" i="14"/>
  <c r="G23" i="14"/>
  <c r="I23" i="3"/>
  <c r="Q23" i="3"/>
  <c r="P23" i="3"/>
  <c r="B23" i="3"/>
  <c r="J23" i="3"/>
  <c r="R23" i="3"/>
  <c r="H23" i="3"/>
  <c r="C23" i="3"/>
  <c r="K23" i="3"/>
  <c r="S23" i="3"/>
  <c r="D23" i="3"/>
  <c r="L23" i="3"/>
  <c r="T23" i="3"/>
  <c r="E23" i="3"/>
  <c r="M23" i="3"/>
  <c r="U23" i="3"/>
  <c r="F23" i="3"/>
  <c r="N23" i="3"/>
  <c r="G23" i="3"/>
  <c r="F20" i="3"/>
  <c r="G20" i="3"/>
  <c r="O20" i="3"/>
  <c r="H20" i="3"/>
  <c r="P20" i="3"/>
  <c r="C20" i="3"/>
  <c r="I20" i="3"/>
  <c r="B20" i="3"/>
  <c r="K20" i="3"/>
  <c r="S20" i="3"/>
  <c r="E20" i="3"/>
  <c r="Q20" i="3"/>
  <c r="J20" i="3"/>
  <c r="R20" i="3"/>
  <c r="D20" i="3"/>
  <c r="L20" i="3"/>
  <c r="T20" i="3"/>
  <c r="M20" i="3"/>
  <c r="U20" i="3"/>
  <c r="C17" i="3"/>
  <c r="K17" i="3"/>
  <c r="D17" i="3"/>
  <c r="L17" i="3"/>
  <c r="U17" i="3"/>
  <c r="E17" i="3"/>
  <c r="M17" i="3"/>
  <c r="T17" i="3"/>
  <c r="J17" i="3"/>
  <c r="R17" i="3"/>
  <c r="N17" i="3"/>
  <c r="F17" i="3"/>
  <c r="G17" i="3"/>
  <c r="H17" i="3"/>
  <c r="P17" i="3"/>
  <c r="O17" i="3"/>
  <c r="I17" i="3"/>
  <c r="Q17" i="3"/>
  <c r="O14" i="3"/>
  <c r="B14" i="3"/>
  <c r="Q14" i="3"/>
  <c r="N14" i="3"/>
  <c r="C14" i="3"/>
  <c r="S14" i="3"/>
  <c r="P14" i="3"/>
  <c r="M14" i="3"/>
  <c r="R14" i="3"/>
  <c r="D14" i="3"/>
  <c r="I14" i="3"/>
  <c r="F14" i="3"/>
  <c r="J14" i="3"/>
  <c r="E14" i="3"/>
  <c r="U14" i="3"/>
  <c r="G14" i="3"/>
  <c r="T14" i="3"/>
  <c r="K14" i="3"/>
  <c r="H14" i="3"/>
  <c r="P11" i="3"/>
  <c r="M11" i="3"/>
  <c r="K11" i="3"/>
  <c r="B11" i="3"/>
  <c r="D11" i="3"/>
  <c r="T11" i="3"/>
  <c r="Q11" i="3"/>
  <c r="N11" i="3"/>
  <c r="R11" i="3"/>
  <c r="O11" i="3"/>
  <c r="F11" i="3"/>
  <c r="C11" i="3"/>
  <c r="S11" i="3"/>
  <c r="H11" i="3"/>
  <c r="E11" i="3"/>
  <c r="U11" i="3"/>
  <c r="J11" i="3"/>
  <c r="G11" i="3"/>
  <c r="L11" i="3"/>
  <c r="H8" i="3"/>
  <c r="O8" i="3"/>
  <c r="J8" i="3"/>
  <c r="L8" i="3"/>
  <c r="S8" i="3"/>
  <c r="N8" i="3"/>
  <c r="U8" i="3"/>
  <c r="Q8" i="3"/>
  <c r="P8" i="3"/>
  <c r="B8" i="3"/>
  <c r="R8" i="3"/>
  <c r="T8" i="3"/>
  <c r="M8" i="3"/>
  <c r="I8" i="3"/>
  <c r="K8" i="3"/>
  <c r="O5" i="3"/>
  <c r="C5" i="3"/>
  <c r="T5" i="3"/>
  <c r="L5" i="3"/>
  <c r="D5" i="3"/>
  <c r="N5" i="3"/>
  <c r="F5" i="3"/>
  <c r="S5" i="3"/>
  <c r="K5" i="3"/>
  <c r="Q5" i="3"/>
  <c r="I5" i="3"/>
  <c r="R5" i="3"/>
  <c r="J5" i="3"/>
  <c r="P5" i="3"/>
  <c r="H5" i="3"/>
  <c r="G5" i="3"/>
  <c r="U5" i="3"/>
  <c r="M5" i="3"/>
  <c r="E5" i="3"/>
  <c r="C8" i="3"/>
  <c r="E8" i="3"/>
  <c r="F8" i="3"/>
  <c r="G8" i="3"/>
  <c r="E58" i="1" a="1"/>
  <c r="E58" i="1" s="1"/>
  <c r="C11" i="1"/>
  <c r="F11" i="1" s="1"/>
  <c r="C12" i="1"/>
  <c r="D3" i="15"/>
  <c r="C14" i="1"/>
  <c r="D7" i="14" l="1"/>
  <c r="F10" i="1"/>
  <c r="J135" i="2" l="1"/>
  <c r="D55" i="14" s="1"/>
  <c r="J71" i="2"/>
  <c r="D31" i="14" s="1"/>
  <c r="J45" i="2"/>
  <c r="D21" i="14" s="1"/>
  <c r="J109" i="2"/>
  <c r="D45" i="14" s="1"/>
  <c r="J157" i="2"/>
  <c r="D63" i="14" s="1"/>
  <c r="J93" i="2"/>
  <c r="D39" i="14" s="1"/>
  <c r="J23" i="2"/>
  <c r="D13" i="14" s="1"/>
  <c r="J151" i="2"/>
  <c r="D61" i="14" s="1"/>
  <c r="J141" i="2"/>
  <c r="D57" i="14" s="1"/>
  <c r="J39" i="2"/>
  <c r="D19" i="14" s="1"/>
  <c r="J87" i="2"/>
  <c r="D37" i="14" s="1"/>
  <c r="J103" i="2"/>
  <c r="D43" i="14" s="1"/>
  <c r="J125" i="2"/>
  <c r="D51" i="14" s="1"/>
  <c r="J13" i="2"/>
  <c r="D9" i="14" s="1"/>
  <c r="J55" i="2"/>
  <c r="D25" i="14" s="1"/>
  <c r="J119" i="2"/>
  <c r="D4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<sst xmlns="http://schemas.openxmlformats.org/spreadsheetml/2006/main" count="916" uniqueCount="508">
  <si>
    <t>Questo strumento è realizzato dalla Prof.ssa Indelicato - docente in servizio presso l’Ufficio Scolastico Regionale per l’Emilia-Romagna ai sensi dell’art. 1, comma 65 della Legge n. 107/2015. L’utilizzo è libero e gratuito, con il solo obbligo di citarne la fonte, con la seguente dicitura: “La presente UdA è stata progettata avvalendosi di una struttura di precompilazione ideata e realizzata dalla prof.ssa Enza Indelicato per conto dell’Ufficio Scolastico Regionale per l’Emilia-Romagna”.</t>
  </si>
  <si>
    <t xml:space="preserve">NB: questo file è in formato Microsoft Excel e l'utilizzo in simultanea può avvenire, mantenendo le stesse potenzionalità, in OneDrive. Caricare lo strumento in altri drive di condivisione per uso simultaneo (come Drive di Google) ne comporta una lettura (in fogli di Google) non protetta (inibizione dei blocchi e delle protezioni di formule) e/o alla compromissione di alcuni automatismi. 	</t>
  </si>
  <si>
    <t>UDA ORIENTATIVA</t>
  </si>
  <si>
    <t>01. Titolo UdA</t>
  </si>
  <si>
    <t xml:space="preserve">02. Contestualizzazione/finalità </t>
  </si>
  <si>
    <t>03. Destinatari</t>
  </si>
  <si>
    <t>04. Monte ore complessivo</t>
  </si>
  <si>
    <t>05. Situazione-problema / compiti di realtà dell’UdA</t>
  </si>
  <si>
    <t>06. Prodotti da realizzare
Tipologie di prove</t>
  </si>
  <si>
    <t>07. Competenze obiettivo</t>
  </si>
  <si>
    <t>07.1  Competenze Istruzione Professionale (D.I. 92 del 24/05/2018 e LL.GG. 2019)</t>
  </si>
  <si>
    <t>07.2 Competenze Chiave UE (Raccomandazione del Consiglio UE del 22/05/2018)</t>
  </si>
  <si>
    <t>07.1.1  Competenze Istruzione Professionale di Area Generale</t>
  </si>
  <si>
    <t>a valenza orientativa: CCEU5 - competenza personale, sociale e capacità di imparare ad imparare</t>
  </si>
  <si>
    <t>07.2.1  Competenze Istruzione Professionale di Area di Indirizzo</t>
  </si>
  <si>
    <t>08. Prerequisiti</t>
  </si>
  <si>
    <t>09. Saperi</t>
  </si>
  <si>
    <t>Conoscenze</t>
  </si>
  <si>
    <t>Abilità</t>
  </si>
  <si>
    <t>riferita alla competenza</t>
  </si>
  <si>
    <t>10. Insegnamenti coinvolti</t>
  </si>
  <si>
    <t>Insegnamento</t>
  </si>
  <si>
    <t>ore</t>
  </si>
  <si>
    <t>NR E TITOLO</t>
  </si>
  <si>
    <t>CONTENUTI</t>
  </si>
  <si>
    <t>INSEGNAMENTI</t>
  </si>
  <si>
    <t>STRATEGIE DIDATTICHE</t>
  </si>
  <si>
    <t>TIPO DI ATTIVITA'</t>
  </si>
  <si>
    <t>STRUMENTI</t>
  </si>
  <si>
    <t>ESITI/PRODOTTI INTERMEDI</t>
  </si>
  <si>
    <t>CRITERI
EVIDENZE PER LA VALUTAZIONE</t>
  </si>
  <si>
    <t>RIFERIMENTI TEMPORALI</t>
  </si>
  <si>
    <t>FASE 0.</t>
  </si>
  <si>
    <t>TUTTI GLI INSEGNAMENTI COINVOLTI NELL'UDA</t>
  </si>
  <si>
    <t>STRATEGIE DI METACOGNIZIONE</t>
  </si>
  <si>
    <t>GLI STUDENTI ACCOMPAGNANO LO SVOLGIMENTO DI OGNI FASE DELL'UDA CON LA COMPILAZIONE DEL PORTFOLIO</t>
  </si>
  <si>
    <t>PC, TABLET O SMARTPHONE</t>
  </si>
  <si>
    <t>PORTFOLIO DIGITALE</t>
  </si>
  <si>
    <t xml:space="preserve">COMP </t>
  </si>
  <si>
    <t>Modalità di verifica e valutazione dell'evidenza</t>
  </si>
  <si>
    <t>ORE TOTALI FASE</t>
  </si>
  <si>
    <t>PORTFOLIO</t>
  </si>
  <si>
    <t>EVID</t>
  </si>
  <si>
    <t>Riflettere sul percorso svolto, autovalutare i metodi ed i risultati ottenuti ipotizzando strategie di miglioramento.</t>
  </si>
  <si>
    <t>Rubrica metacognitiva</t>
  </si>
  <si>
    <t>FASE 1.</t>
  </si>
  <si>
    <t>seleziona tra:</t>
  </si>
  <si>
    <t>COMP 1</t>
  </si>
  <si>
    <t>Modalità di verifica 
e valutazione dell'evidenza</t>
  </si>
  <si>
    <t>Gen7 BIENNIO: Identificare le forme di comunicazione e utilizzare le informazioni per produrre semplici testi multimediali in contesti strutturati, sia in italiano sia nelle lingue straniere oggetto di studio, verificando l’attendibilità delle fonti.</t>
  </si>
  <si>
    <t>SCANSIONE SETTIMANE</t>
  </si>
  <si>
    <t>ORE SETT.LI</t>
  </si>
  <si>
    <t>EVID 1.1</t>
  </si>
  <si>
    <t>Selezionare tra:</t>
  </si>
  <si>
    <t>1^ SETTIMANA</t>
  </si>
  <si>
    <t>2^ SETTIMANA</t>
  </si>
  <si>
    <t>EVID 1.2</t>
  </si>
  <si>
    <t>3^ SETTIMANA</t>
  </si>
  <si>
    <t>4^ SETTIMANA</t>
  </si>
  <si>
    <t>COMP 2</t>
  </si>
  <si>
    <t>5^ SETTIMANA</t>
  </si>
  <si>
    <t>EVID 2.1</t>
  </si>
  <si>
    <t>6^ SETTIMANA</t>
  </si>
  <si>
    <t>7^ SETTIMANA</t>
  </si>
  <si>
    <t>EVID 2.2</t>
  </si>
  <si>
    <t>8^ SETTIMANA</t>
  </si>
  <si>
    <t>9^ SETTIMANA</t>
  </si>
  <si>
    <t>COMP ATTIVITA' COOPERATIVA</t>
  </si>
  <si>
    <t>10^ SETTIMANA</t>
  </si>
  <si>
    <t>EVID ATTIVITA' COOPERATIVA</t>
  </si>
  <si>
    <t>FASE 2.</t>
  </si>
  <si>
    <t>FASE 3.</t>
  </si>
  <si>
    <t>FASE 4.</t>
  </si>
  <si>
    <t>FASE 5.</t>
  </si>
  <si>
    <t>FASE 6.</t>
  </si>
  <si>
    <t>FASE 7.</t>
  </si>
  <si>
    <t>FASE 8.</t>
  </si>
  <si>
    <t>FASE 9.</t>
  </si>
  <si>
    <t>FASE 10.</t>
  </si>
  <si>
    <t xml:space="preserve"> - </t>
  </si>
  <si>
    <t>CALENDARIO DELL'UDA - GANTT</t>
  </si>
  <si>
    <t>DAL ____  AL _____</t>
  </si>
  <si>
    <t>https://it.extendoffice.com/documents/excel/1417-excel-add-color-to-drop-down-list.html#a2</t>
  </si>
  <si>
    <t>RUBRICA DI VALUTAZIONE DELLE COMPETENZE</t>
  </si>
  <si>
    <t xml:space="preserve">COMPITO DI REALTA': </t>
  </si>
  <si>
    <t xml:space="preserve">PRODOTTO/I: </t>
  </si>
  <si>
    <t>FASE UDA</t>
  </si>
  <si>
    <t>INSEGNAMENTO</t>
  </si>
  <si>
    <t>COMPETENZA IP</t>
  </si>
  <si>
    <t>COMPETENZA CHIAVE UE</t>
  </si>
  <si>
    <t>DIMENSIONE DI 
VALUTAZIONE</t>
  </si>
  <si>
    <t>EVIDENZA</t>
  </si>
  <si>
    <t>LIVELLI DI PADRONANZA DELLE EVIDENZE</t>
  </si>
  <si>
    <t>competenze Chiave UE</t>
  </si>
  <si>
    <t>INIZIALE (D)</t>
  </si>
  <si>
    <t>BASE (C)</t>
  </si>
  <si>
    <t>INTERMEDIO (B)</t>
  </si>
  <si>
    <t>AVANZATO (A)</t>
  </si>
  <si>
    <t>FASE 0. PORTFOLIO</t>
  </si>
  <si>
    <t>Lo studente ricostruisce in modo frammentario le attività svolte presentando riflessioni sintetiche e poco significative sul proprio operato e sugli esiti conseguiti.</t>
  </si>
  <si>
    <t>Lo studente ricostruisce sinteticamente ed in modo sufficientemente ordinato le attività svolte presentando semplici riflessioni sul proprio operato e sugli esiti conseguiti.</t>
  </si>
  <si>
    <t>Lo studente ricostruisce in modo ordinato e abbastanza completo le attività svolte presentando ampie riflessioni sul proprio operato e sugli esiti conseguiti.</t>
  </si>
  <si>
    <t>Lo studente ricostruisce in modo completo e organico le attività svolte presentando riflessioni consapevoli e significative sul proprio operato, sugli esiti conseguiti e avanzando proposte di miglioramento</t>
  </si>
  <si>
    <t>Gen1.1 BIENNIO: Saper valutare fatti e orientare i propri comportamenti personali in ambito familiare, scolastico e sociale.</t>
  </si>
  <si>
    <t>Gen1.2 BIENNIO: Saper valutare fatti e orientare i propri comportamenti personali in ambito familiare, scolastico e sociale.</t>
  </si>
  <si>
    <t>Gen2   BIENNIO: Gestire l’interazione comunicativa, orale e scritta, in relazione agli interlocutori e al contesto. Comprendere i punti principali di testi orali e scritti di varia tipologia, provenienti da fonti diverse, anche digitali. Elaborare testi funzionali, orali e scritti, di varie tipologie, per descrivere esperienze, spiegare fenomeni e concetti, raccontare eventi</t>
  </si>
  <si>
    <t>Gen3   BIENNIO: Acquisire informazioni sulle caratteristiche geomorfologiche e antropiche del territorio e delle sue trasformazioni nel tempo, applicando strumenti e metodi adeguati.</t>
  </si>
  <si>
    <t>Gen4.1 BIENNIO: Acquisire informazioni sulle tradizioni culturali locali utilizzando strumenti e metodi adeguati. Illustrare le caratteristiche della cultura locale e nazionale di appartenenza, anche a soggetti di altre culture.</t>
  </si>
  <si>
    <t>Gen4.2 BIENNIO: Acquisire informazioni sulle tradizioni culturali locali utilizzando strumenti e metodi adeguati. Illustrare le caratteristiche della cultura locale e nazionale di appartenenza, anche a soggetti di altre culture.</t>
  </si>
  <si>
    <t>Gen5   BIENNIO: Utilizzare la lingua straniera, in ambiti inerenti alla sfera personale e sociale, per comprendere i punti principali di testi orali e scritti; per produrre semplici e brevi testi orali e scritti per descrivere e raccontare esperienze ed eventi; per interagire in situazioni semplici e di routine e partecipare a brevi conversazioni.</t>
  </si>
  <si>
    <t>Gen6   BIENNIO: Acquisire informazioni sulle testimonianze artistiche e sui beni ambientali del territorio di appartenenza utilizzando strumenti e metodi adeguati.</t>
  </si>
  <si>
    <t>Gen7   BIENNIO: Identificare le forme di comunicazione e utilizzare le informazioni per produrre semplici testi multimediali in contesti strutturati, sia in italiano sia nelle lingue straniere oggetto di studio, verificando l’attendibilità delle fonti.</t>
  </si>
  <si>
    <t>Gen8   BIENNIO: Utilizzare i principali dispositivi individuali e servizi di rete nell’ambito della vita quotidiana e in contesti di studio circoscritti rispettando le norme in materia di sicurezza e privacy.</t>
  </si>
  <si>
    <t>Gen9   BIENNIO: Praticare l’espressività corporea ed esercitare la pratica sportiva, in modo efficace, in situazioni note, in ambito familiare, scolastico e sociale</t>
  </si>
  <si>
    <t>Gen10.1 BIENNIO: Riconoscere le principali funzioni e processi di un’organizzazione e i principi di base dell’economia</t>
  </si>
  <si>
    <t>Gen10.2 BIENNIO: Riconoscere le principali funzioni e processi di un’organizzazione e i principi di base dell’economia</t>
  </si>
  <si>
    <t>Gen11   BIENNIO: Utilizzare gli strumenti tecnologici affidati avendo cura della sicurezza, della tutela della salute nei luoghi di lavoro e della dignità della persona, nel rispetto della normativa di riferimento e sotto supervisione.</t>
  </si>
  <si>
    <t>Gen12   BIENNIO: Utilizzare i concetti e gli strumenti fondamentali dell’asse culturale matematico per affrontare e risolvere problemi strutturati anche utilizzando strumenti e applicazioni informatiche.</t>
  </si>
  <si>
    <t>Ind1 BIENNIO: Partecipare, in maniera guidata, ai processi di gestione delle lavorazioni relative allo sviluppo e analisi dei modelli, alla modellazione base, alla realizzazione di portaimpronte e valli di registrazione</t>
  </si>
  <si>
    <t xml:space="preserve">Ind2 BIENNIO: Rilevare le componenti anatomiche che formano l’apparato stomatognatico.  Riconoscere una sostanza pura da un miscuglio e classifica i materiali secondo le loro proprietà in campo dentale.
</t>
  </si>
  <si>
    <t>Ind3 BIENNIO: Eseguire i compiti assegnati relativi al corretto impiego delle tecniche di lavorazione per costruire portaimpronte individuali e cere di registrazione occlusali.</t>
  </si>
  <si>
    <t>Ind4 BIENNIO: Eseguire la rappresentazione grafica di figure piane e di elementi dentali attraverso l’uso appropriato di strumenti del disegno tecnico e della modellazione, anche con un iniziale utilizzo di apparecchiature a controllo numerico.</t>
  </si>
  <si>
    <t>Ind5 BIENNIO: Eseguire i primi adempimenti inerenti la certificazione dei manufatti.</t>
  </si>
  <si>
    <t>Ind6 BIENNIO: Eseguire i protocolli di protezione personale dei rischi (DPI), quelli base su la prevenzione dei rischi in laboratorio e la disinfezione delle impronte e/o manufatti protesici.</t>
  </si>
  <si>
    <t>Selezionare la conoscenza</t>
  </si>
  <si>
    <t>IND1 BIENNIO: Funzione dei modelli e delle impronte.</t>
  </si>
  <si>
    <t>IND1 BIENNIO: Caratteristiche dei principali materiali da impronta.</t>
  </si>
  <si>
    <t>IND1 BIENNIO: Classificazione e caratteristiche principali del gesso.</t>
  </si>
  <si>
    <t>IND1 BIENNIO: Sistematiche di realizzazione dei modelli.</t>
  </si>
  <si>
    <t>IND1 BIENNIO: Anatomia morfologica del mascellare e della mandibola.</t>
  </si>
  <si>
    <t xml:space="preserve">IND1 BIENNIO: Tecniche di modellazione secondo i vari autori </t>
  </si>
  <si>
    <t>IND21 BIENNIO: Anatomia topografica specifica e morfologica dei denti.</t>
  </si>
  <si>
    <t>IND21 BIENNIO: Anatomia e geometria delle arcate dentali.</t>
  </si>
  <si>
    <t>IND21 BIENNIO: Anatomia ed azione dei muscoli, Innervazione e vascolarizzazione dell’apparato stomatognatico.</t>
  </si>
  <si>
    <t>IND21 BIENNIO: Materiali gessosi per modelli.</t>
  </si>
  <si>
    <t xml:space="preserve">IND21 BIENNIO: Materiali per la duplicazione delle impronte. </t>
  </si>
  <si>
    <t>IND21 BIENNIO: Proprietà chimiche, fisiche, meccaniche e tecnologiche dei materiali.</t>
  </si>
  <si>
    <t>IND22 BIENNIO: Anatomia topografica specifica e morfologica dei denti.</t>
  </si>
  <si>
    <t>IND22 BIENNIO: Anatomia e geometria delle arcate dentali.</t>
  </si>
  <si>
    <t>IND22 BIENNIO: Anatomia ed azione dei muscoli, Innervazione e vascolarizzazione dell’apparato stomatognatico.</t>
  </si>
  <si>
    <t>IND22 BIENNIO: Materiali gessosi per modelli.</t>
  </si>
  <si>
    <t xml:space="preserve">IND22 BIENNIO: Materiali per la duplicazione delle impronte. </t>
  </si>
  <si>
    <t>IND22 BIENNIO: Proprietà chimiche, fisiche, meccaniche e tecnologiche dei materiali.</t>
  </si>
  <si>
    <t>IND3 BIENNIO: Apparecchi di laboratorio e articolatori.</t>
  </si>
  <si>
    <t>IND4 BIENNIO: Anatomia topografica specifica e morfologica degli elementi dentali.</t>
  </si>
  <si>
    <t xml:space="preserve">IND4 BIENNIO: Software semplici per la rappresentazione e la modellazione odontotecnica.
</t>
  </si>
  <si>
    <t>IND5 BIENNIO: Prescrizione odontoiatriche e lessico di settore.</t>
  </si>
  <si>
    <t>IND5 BIENNIO: Metodiche operative di applicazione dei modelli di protocollo.</t>
  </si>
  <si>
    <t>IND6 BIENNIO: Norme di igiene e sicurezza del lavoro e di prevenzione degli Infortuni.</t>
  </si>
  <si>
    <t>IND6 BIENNIO: Dispositivi di protezione individuali (DPI).</t>
  </si>
  <si>
    <t>GEN1.1 ASSE SCIENTIFICO TECNOLOGICO: Le basi fondamentali relative alla composizione della materia e alle sue trasformazioni.</t>
  </si>
  <si>
    <t>GEN1.1 ASSE SCIENTIFICO TECNOLOGICO: Le caratteristiche basilari relative alla struttura degli esseri viventi e alla loro interazione con l’ambiente</t>
  </si>
  <si>
    <t>GEN1.1 ASSE SCIENTIFICO TECNOLOGICO: Gli aspetti fondamentali relativi al clima, all’ambiente naturale e i principali effetti dell’interazione con le attività umane</t>
  </si>
  <si>
    <t>GEN1.1 ASSE SCIENTIFICO TECNOLOGICO: L’ambiente con particolare riferimento agli aspetti fondamentali relativi al clima e ai principali effetti della sua interazione con le attività umane</t>
  </si>
  <si>
    <t>GEN1.1 ASSE STORICO SOCIALE: Il quadro storico nel quale è nata la Costituzione.</t>
  </si>
  <si>
    <t>GEN1.1 ASSE STORICO SOCIALE: I Principi fondamentali e la Parte I della Costituzione.</t>
  </si>
  <si>
    <t>GEN1.1 ASSE STORICO SOCIALE: I principi basilari dell’ordinamento giuridico, con attenzione al lessico di riferimento e ai contenuti</t>
  </si>
  <si>
    <t>GEN1.1 ASSE STORICO SOCIALE: La parte II della Costituzione: i principi dell’organizzazione dello Stato ed il ruolo del cittadino nell’esercizio consapevole delle sue prerogative.</t>
  </si>
  <si>
    <t>GEN1.1 ASSE STORICO SOCIALE: Lo Stato italiano nell’Unione Europea e nelle istituzioni internazionali</t>
  </si>
  <si>
    <t>GEN1.2 ASSE SCIENTIFICO TECNOLOGICO: Le basi fondamentali relative alla composizione della materia e alle sue trasformazioni.</t>
  </si>
  <si>
    <t>GEN1.2 ASSE SCIENTIFICO TECNOLOGICO: Le caratteristiche basilari relative alla struttura degli esseri viventi e alla loro interazione con l’ambiente</t>
  </si>
  <si>
    <t>GEN1.2 ASSE SCIENTIFICO TECNOLOGICO: Gli aspetti fondamentali relativi al clima, all’ambiente naturale e i principali effetti dell’interazione con le attività umane</t>
  </si>
  <si>
    <t>GEN1.2 ASSE SCIENTIFICO TECNOLOGICO: L’ambiente con particolare riferimento agli aspetti fondamentali relativi al clima e ai principali effetti della sua interazione con le attività umane</t>
  </si>
  <si>
    <t>GEN1.2 ASSE STORICO SOCIALE: Il quadro storico nel quale è nata la Costituzione.</t>
  </si>
  <si>
    <t>GEN1.2 ASSE STORICO SOCIALE: I Principi fondamentali e la Parte I della Costituzione.</t>
  </si>
  <si>
    <t>GEN1.2 ASSE STORICO SOCIALE: I principi basilari dell’ordinamento giuridico, con attenzione al lessico di riferimento e ai contenuti</t>
  </si>
  <si>
    <t>GEN1.2 ASSE STORICO SOCIALE: La parte II della Costituzione: i principi dell’organizzazione dello Stato ed il ruolo del cittadino nell’esercizio consapevole delle sue prerogative.</t>
  </si>
  <si>
    <t>GEN1.2 ASSE STORICO SOCIALE: Lo Stato italiano nell’Unione Europea e nelle istituzioni internazionali</t>
  </si>
  <si>
    <t>GEN2   ASSE LINGUAGGI: Il sistema e le strutture fondamentali della lingua italiana ai diversi livelli: fonologia, ortografia, morfologia, sintassi del verbo e della frase semplice, frase complessa, lessico.Repertori dei termini tecnici e scientifici in differenti lingue</t>
  </si>
  <si>
    <t>GEN2   ASSE LINGUAGGI: Strumenti e codici della comunicazione e loro connessioni in contesti formali, organizzativi e professionali.</t>
  </si>
  <si>
    <t>GEN2   ASSE LINGUAGGI: Strutture essenziali dei testi funzionali: descrittivi, espositivi, espressivi, valutativo-interpretativi, argomentativi, regolativi.</t>
  </si>
  <si>
    <t>GEN2   ASSE LINGUAGGI: Tecniche compositive per diverse tipologie di produzione scritta anche professionale</t>
  </si>
  <si>
    <t>GEN2   ASSE LINGUAGGI: Strumenti per l’analisi e l’interpretazione di testi letterari, per l’approfondimento di tematiche coerenti con l’indirizzo di studio; strumenti e metodi di documentazione per l’informazione tecnica.</t>
  </si>
  <si>
    <t>GEN3   ASSE SCIENTIFICO TECNOLOGICO: Le principali forme di energia e le leggi fondamentali alla base delle trasformazioni energetiche</t>
  </si>
  <si>
    <t>GEN3   ASSE SCIENTIFICO TECNOLOGICO: Significato di ecosistema e conoscenza dei suoi componenti</t>
  </si>
  <si>
    <t>GEN3   ASSE SCIENTIFICO TECNOLOGICO: Cicli biogeochimici fondamentali (ciclo dell’acqua, del carbonio)</t>
  </si>
  <si>
    <t>GEN3   ASSE SCIENTIFICO TECNOLOGICO: Aspetti basilari della dinamica endogena ed esogena della Terra</t>
  </si>
  <si>
    <t>GEN3   ASSE SCIENTIFICO TECNOLOGICO: I fattori fondamentali che determinano il clima</t>
  </si>
  <si>
    <t>GEN3   ASSE STORICO SOCIALE: Evoluzione dei sistemi politico-istituzionali ed economico-produttivi, con riferimenti agli aspetti demografici, sociali e culturali</t>
  </si>
  <si>
    <t>GEN3   ASSE STORICO SOCIALE: Il Territorio come fonte storica: tessuto sociale e produttivo, in relazione ai fabbisogni formativi e professionali</t>
  </si>
  <si>
    <t>GEN3   ASSE STORICO SOCIALE: Formazione, evoluzione e percezione dei paesaggi naturali e antropici.</t>
  </si>
  <si>
    <t>GEN3   ASSE STORICO SOCIALE: Metodi e strumenti di rappresentazione degli aspetti spaziali: reticolato geografico, vari tipi di carte, sistemi informativi geografici.</t>
  </si>
  <si>
    <t>GEN3   ASSE STORICO SOCIALE: La diffusione della specie umana nel pianeta; le diverse tipologie di civiltà e le periodizzazioni fondamentali della storia mondiale</t>
  </si>
  <si>
    <t>GEN3   ASSE STORICO SOCIALE: Le civiltà antiche e alto-medievali, con riferimenti a coeve civiltà diverse da quelle occidentali</t>
  </si>
  <si>
    <t>GEN3   ASSE STORICO SOCIALE: Principali persistenze e processi di trasformazione tra il secolo XI e il secolo XXI in Italia, in Europa e nel Mondo</t>
  </si>
  <si>
    <t>GEN3   ASSE STORICO SOCIALE: Innovazioni scientifiche e tecnologiche e relativo impatto sui settori produttivi sui servizi e sulle condizioni economiche</t>
  </si>
  <si>
    <t>GEN4.1 ASSE LINGUAGGI: Aspetti delle culture della lingua oggetto di studio</t>
  </si>
  <si>
    <t>GEN4.1 ASSE SCIENTIFICO TECNOLOGICO: I modelli culturali che hanno influenzato e determinato lo sviluppo e i cambiamenti della scienza e della tecnologia nei diversi contesti territoriali</t>
  </si>
  <si>
    <t>GEN4.1 ASSE STORICO SOCIALE: I contesti sociali, di studio e lavorativi delle realtà dei paesi europei ed internazionali.I sistemi di collegamento per lo scambio di esperienze lavorative nel proprio paese e nel mondo.</t>
  </si>
  <si>
    <t>GEN4.2 ASSE LINGUAGGI: Aspetti delle culture della lingua oggetto di studio</t>
  </si>
  <si>
    <t>GEN4.2 ASSE SCIENTIFICO TECNOLOGICO: I modelli culturali che hanno influenzato e determinato lo sviluppo e i cambiamenti della scienza e della tecnologia nei diversi contesti territoriali</t>
  </si>
  <si>
    <t>GEN4.2 ASSE STORICO SOCIALE: I contesti sociali, di studio e lavorativi delle realtà dei paesi europei ed internazionali.I sistemi di collegamento per lo scambio di esperienze lavorative nel proprio paese e nel mondo.</t>
  </si>
  <si>
    <t>GEN5   ASSE LINGUAGGI: Tipi e generi testuali, inclusi quelli specifici della microlingua dell’ambito professionale di appartenenza</t>
  </si>
  <si>
    <t>GEN5   ASSE LINGUAGGI: Aspetti grammaticali, incluse le strutture più frequenti nella microlingua dell’ambito professionale di appartenenza</t>
  </si>
  <si>
    <t>GEN5   ASSE LINGUAGGI: Ortografia</t>
  </si>
  <si>
    <t>GEN5   ASSE LINGUAGGI: Lessico, incluso quello specifico della microlingua dell’ambito professionale di appartenenza</t>
  </si>
  <si>
    <t>GEN5   ASSE LINGUAGGI: Fonologia Pragmatica: struttura del discorso, funzioni comunicative, modelli di interazione sociale</t>
  </si>
  <si>
    <t>GEN5   ASSE LINGUAGGI: Aspetti extralinguistici</t>
  </si>
  <si>
    <t>GEN5   ASSE LINGUAGGI: Aspetti socio-linguistici</t>
  </si>
  <si>
    <t>GEN6   ASSE LINGUAGGI: I caratteri fondamentali delle più significative espressioni artistiche (arti figurative, architettura ecc.) italiane e di altri Paesi</t>
  </si>
  <si>
    <t>GEN6   ASSE LINGUAGGI: Le caratteristiche più rilevanti e la struttura di base dei linguaggi artistici (arti figurative, cinema, ecc.)</t>
  </si>
  <si>
    <t>GEN6   ASSE STORICO SOCIALE: Gli aspetti caratteristici del patrimonio ambientale e urbanistico e i principali monumenti storico-artistici del proprio territorio</t>
  </si>
  <si>
    <t>GEN7   ASSE LINGUAGGI: Fonti dell’informazione e della documentazione</t>
  </si>
  <si>
    <t>GEN7   ASSE LINGUAGGI: Social network e new media come fenomeno comunicativo</t>
  </si>
  <si>
    <t>GEN7   ASSE LINGUAGGI: Caratteri comunicativi di un testo multimediale</t>
  </si>
  <si>
    <t>GEN7   ASSE LINGUAGGI: Tecniche, lessico, strumenti per la comunicazione professionale</t>
  </si>
  <si>
    <t>GEN7   ASSE SCIENTIFICO TECNOLOGICO: Informazioni, dati e codifica</t>
  </si>
  <si>
    <t>GEN7   ASSE SCIENTIFICO TECNOLOGICO: Sistemi di documentazione, archiviazione e trasmissione delle informazioni</t>
  </si>
  <si>
    <t>GEN7   ASSE SCIENTIFICO TECNOLOGICO: Elementi fondamentali dei sistemi informativi</t>
  </si>
  <si>
    <t>GEN7   ASSE SCIENTIFICO TECNOLOGICO: Tecniche di presentazione</t>
  </si>
  <si>
    <t>GEN7   ASSE SCIENTIFICO TECNOLOGICO: Tecniche di comunicazione</t>
  </si>
  <si>
    <t>GEN7   ASSE SCIENTIFICO TECNOLOGICO: Forme di comunicazione commerciale e pubblicità</t>
  </si>
  <si>
    <t>GEN7   ASSE SCIENTIFICO TECNOLOGICO: La rete Internet</t>
  </si>
  <si>
    <t>GEN7   ASSE SCIENTIFICO TECNOLOGICO: Funzioni e caratteristiche della rete Internet</t>
  </si>
  <si>
    <t>GEN7   ASSE SCIENTIFICO TECNOLOGICO: I motori di ricerca</t>
  </si>
  <si>
    <t>GEN7   ASSE SCIENTIFICO TECNOLOGICO: Principali strumenti di comunicazione: social networks, forum, blog, e-mail</t>
  </si>
  <si>
    <t>GEN7   ASSE SCIENTIFICO TECNOLOGICO: Normativa sulla privacy e sul diritto d’autore</t>
  </si>
  <si>
    <t>GEN7   ASSE SCIENTIFICO TECNOLOGICO: Utilizzo sicuro della rete: firewall, antivirus, crittografia, protezione dell’identità</t>
  </si>
  <si>
    <t>GEN7   ASSE SCIENTIFICO TECNOLOGICO: Applicazioni di scrittura, calcolo, grafica</t>
  </si>
  <si>
    <t>GEN8   ASSE MATEMATICO: Algoritmi e loro risoluzione</t>
  </si>
  <si>
    <t>GEN8   ASSE SCIENTIFICO TECNOLOGICO: Informazioni, dati e codifica</t>
  </si>
  <si>
    <t>GEN8   ASSE SCIENTIFICO TECNOLOGICO: Sistemi di documentazione, archiviazione e trasmissione delle informazioni</t>
  </si>
  <si>
    <t>GEN8   ASSE SCIENTIFICO TECNOLOGICO: Il foglio elettronico: caratteristiche e principali funzioni</t>
  </si>
  <si>
    <t>GEN8   ASSE SCIENTIFICO TECNOLOGICO: Il database: struttura e utilizzo per l’accesso, la modifica e l’estrazione delle informazioni</t>
  </si>
  <si>
    <t>GEN8   ASSE SCIENTIFICO TECNOLOGICO: Strumenti per la rappresentazione multimediale delle informazioni</t>
  </si>
  <si>
    <t>GEN8   ASSE SCIENTIFICO TECNOLOGICO: La rete Internet</t>
  </si>
  <si>
    <t>GEN8   ASSE SCIENTIFICO TECNOLOGICO: Funzioni, caratteristiche e principali servizi della rete Internet</t>
  </si>
  <si>
    <t>GEN8   ASSE SCIENTIFICO TECNOLOGICO: I motori di ricerca</t>
  </si>
  <si>
    <t>GEN8   ASSE SCIENTIFICO TECNOLOGICO: Utilizzo sicuro della rete: firewall, antivirus, crittografia, protezione dell’identità</t>
  </si>
  <si>
    <t>GEN8   ASSE SCIENTIFICO TECNOLOGICO: Dispositivi e applicazioni di salvataggio e ripristino di dati</t>
  </si>
  <si>
    <t>GEN8   ASSE SCIENTIFICO TECNOLOGICO: Strumenti per la compressione dei dati</t>
  </si>
  <si>
    <t>GEN8   ASSE SCIENTIFICO TECNOLOGICO: I sistemi di archiviazione “Cloud”</t>
  </si>
  <si>
    <t>GEN9   ASSE SCIENTIFICO TECNOLOGICO: Gli elementi tecnico-scientifici di base relativi alle principali tecniche espressive</t>
  </si>
  <si>
    <t>GEN9   ASSE SCIENTIFICO TECNOLOGICO: Differenze tra movimento biomeccanico e gesto espressivo.</t>
  </si>
  <si>
    <t>GEN9   ASSE SCIENTIFICO TECNOLOGICO: Le caratteristiche ritmiche del movimento.</t>
  </si>
  <si>
    <t>GEN9   ASSE STORICO SOCIALE: L’evoluzione dei giochi e degli sport nella cultura e nella tradizione</t>
  </si>
  <si>
    <t>GEN10.1   ASSE MATEMATICO: Variabili e funzioni</t>
  </si>
  <si>
    <t>GEN10.1 ASSE MATEMATICO: Elementi di matematica finanziaria</t>
  </si>
  <si>
    <t>GEN10.1 ASSE SCIENTIFICO TECNOLOGICO: Modelli organizzativi aziendali e relativi processi funzionali</t>
  </si>
  <si>
    <t>GEN10.1 ASSE SCIENTIFICO TECNOLOGICO: Metodi per la scomposizione del progetto in attività e task</t>
  </si>
  <si>
    <t>GEN10.1 ASSE SCIENTIFICO TECNOLOGICO: Strumenti e metodi di monitoraggio di un progetto.</t>
  </si>
  <si>
    <t>GEN10.1 ASSE SCIENTIFICO TECNOLOGICO: Normative di settore nazionali e comunitarie sulla sicurezza personale e ambientale</t>
  </si>
  <si>
    <t>GEN10.1 ASSE SCIENTIFICO TECNOLOGICO: Certificazioni aziendali relative a qualità, ambiente e sicurezza</t>
  </si>
  <si>
    <t>GEN10.1 ASSE SCIENTIFICO TECNOLOGICO: Strumenti e metodi dell’analisi statistica: frequenze, indicatori centrali e di dispersione, correlazione, regressione lineare, rappresentazioni tabellari e grafiche</t>
  </si>
  <si>
    <t>GEN10.1 ASSE SCIENTIFICO TECNOLOGICO: Sistema informativo e sistema informatico</t>
  </si>
  <si>
    <t>GEN10.1 ASSE SCIENTIFICO TECNOLOGICO: Servizi di rete a supporto della comunicazione aziendale</t>
  </si>
  <si>
    <t>GEN10.1 ASSE SCIENTIFICO TECNOLOGICO: Software applicativi per la produzione di documenti multimediali (word processor, presentazione, grafica)</t>
  </si>
  <si>
    <t>GEN10.1 ASSE SCIENTIFICO TECNOLOGICO: Il foglio elettronico per la rappresentazione tabellare e/o grafica di dati di produzione, qualità, marketing, commerciali</t>
  </si>
  <si>
    <t>GEN10.1 ASSE SCIENTIFICO TECNOLOGICO: Il database: struttura e utilizzo per l’accesso, la modifica e l’estrazione delle informazioni</t>
  </si>
  <si>
    <t>GEN10.1 ASSE STORICO SOCIALE: Le regole che governano l’economia ed i principali soggetti del sistema economico del proprio territorio.Il tessuto produttivo e dei servizi del proprio territorio</t>
  </si>
  <si>
    <t>GEN10.1 ASSE STORICO SOCIALE: I caratteri fondamentali del mercato del lavoro in ambito nazionale ed internazionale</t>
  </si>
  <si>
    <t>GEN10.2   ASSE MATEMATICO: Variabili e funzioni</t>
  </si>
  <si>
    <t>GEN10.2 ASSE MATEMATICO: Elementi di matematica finanziaria</t>
  </si>
  <si>
    <t>GEN10.2 ASSE SCIENTIFICO TECNOLOGICO: Modelli organizzativi aziendali e relativi processi funzionali</t>
  </si>
  <si>
    <t>GEN10.2 ASSE SCIENTIFICO TECNOLOGICO: Metodi per la scomposizione del progetto in attività e task</t>
  </si>
  <si>
    <t>GEN10.2 ASSE SCIENTIFICO TECNOLOGICO: Strumenti e metodi di monitoraggio di un progetto.</t>
  </si>
  <si>
    <t>GEN10.2 ASSE SCIENTIFICO TECNOLOGICO: Normative di settore nazionali e comunitarie sulla sicurezza personale e ambientale</t>
  </si>
  <si>
    <t>GEN10.2 ASSE SCIENTIFICO TECNOLOGICO: Certificazioni aziendali relative a qualità, ambiente e sicurezza</t>
  </si>
  <si>
    <t>GEN10.2 ASSE SCIENTIFICO TECNOLOGICO: Strumenti e metodi dell’analisi statistica: frequenze, indicatori centrali e di dispersione, correlazione, regressione lineare, rappresentazioni tabellari e grafiche</t>
  </si>
  <si>
    <t>GEN10.2 ASSE SCIENTIFICO TECNOLOGICO: Sistema informativo e sistema informatico</t>
  </si>
  <si>
    <t>GEN10.2 ASSE SCIENTIFICO TECNOLOGICO: Servizi di rete a supporto della comunicazione aziendale</t>
  </si>
  <si>
    <t>GEN10.2 ASSE SCIENTIFICO TECNOLOGICO: Software applicativi per la produzione di documenti multimediali (word processor, presentazione, grafica)</t>
  </si>
  <si>
    <t>GEN10.2 ASSE SCIENTIFICO TECNOLOGICO: Il foglio elettronico per la rappresentazione tabellare e/o grafica di dati di produzione, qualità, marketing, commerciali</t>
  </si>
  <si>
    <t>GEN10.2 ASSE SCIENTIFICO TECNOLOGICO: Il database: struttura e utilizzo per l’accesso, la modifica e l’estrazione delle informazioni</t>
  </si>
  <si>
    <t>GEN10.2 ASSE STORICO SOCIALE: Le regole che governano l’economia ed i principali soggetti del sistema economico del proprio territorio.Il tessuto produttivo e dei servizi del proprio territorio</t>
  </si>
  <si>
    <t>GEN10.2 ASSE STORICO SOCIALE: I caratteri fondamentali del mercato del lavoro in ambito nazionale ed internazionale</t>
  </si>
  <si>
    <t>GEN11   ASSE SCIENTIFICO TECNOLOGICO: Caratteristiche dei principali agenti patogeni (batteri-virus)I principali inquinanti presenti nell’ambiente e la loro origine</t>
  </si>
  <si>
    <t>GEN11   ASSE SCIENTIFICO TECNOLOGICO: L’impatto delle attività umane sull’ambiente, il problema della CO2</t>
  </si>
  <si>
    <t>GEN11   ASSE SCIENTIFICO TECNOLOGICO: Caratteristiche delle energie rinnovabili</t>
  </si>
  <si>
    <t>GEN11   ASSE SCIENTIFICO TECNOLOGICO: Elementi basilari di tecniche di profilassi più diffuse: vaccini, stili alimentari, conoscenza dei danni da sostanze psicotrope</t>
  </si>
  <si>
    <t>GEN11   ASSE SCIENTIFICO TECNOLOGICO: Informazioni, dati e codifica</t>
  </si>
  <si>
    <t>GEN11   ASSE SCIENTIFICO TECNOLOGICO: Il foglio elettronico: caratteristiche e principali funzioni</t>
  </si>
  <si>
    <t>GEN11   ASSE SCIENTIFICO TECNOLOGICO: Il database: struttura e utilizzo per l’accesso, la modifica e l’estrazione delle informazioni</t>
  </si>
  <si>
    <t>GEN11   ASSE SCIENTIFICO TECNOLOGICO: Strumenti per la rappresentazione multimediale delle informazioni</t>
  </si>
  <si>
    <t>GEN11   ASSE SCIENTIFICO TECNOLOGICO: Strumenti per la comunicazione: e-mail, forum, social networks, blog, wiki</t>
  </si>
  <si>
    <t>GEN11   ASSE SCIENTIFICO TECNOLOGICO: Certificazione dei prodotti e dei processi</t>
  </si>
  <si>
    <t>GEN11   ASSE SCIENTIFICO TECNOLOGICO: Enti e soggetti preposti alla prevenzione</t>
  </si>
  <si>
    <t>GEN11   ASSE SCIENTIFICO TECNOLOGICO: Obblighi dei datori di lavoro e doveri dei lavoratori</t>
  </si>
  <si>
    <t>GEN11   ASSE SCIENTIFICO TECNOLOGICO: Sistemi di gestione per la salute e la sicurezza sul lavoro</t>
  </si>
  <si>
    <t>GEN11   ASSE SCIENTIFICO TECNOLOGICO: Documento di valutazione del rischio</t>
  </si>
  <si>
    <t>GEN11   ASSE SCIENTIFICO TECNOLOGICO: Norme tecniche e leggi sulla prevenzione incendi</t>
  </si>
  <si>
    <t>GEN11   ASSE SCIENTIFICO TECNOLOGICO: Leggi e normative nazionali e comunitarie su sicurezza personale e ambientale, salute e prevenzione infortuni e malattie sul lavoro</t>
  </si>
  <si>
    <t>GEN11   ASSE SCIENTIFICO TECNOLOGICO: Sistemi e mezzi per la prevenzione dagli infortuni negli ambienti di lavoro</t>
  </si>
  <si>
    <t>GEN11   ASSE SCIENTIFICO TECNOLOGICO: Tecniche di valutazione d’impatto ambientale</t>
  </si>
  <si>
    <t>GEN11   ASSE STORICO SOCIALE: Problematiche economiche, sociali ed etiche connesse con il settore produttivo e i servizi in cui si operaI principi e le norme che regolano la salute e la sicurezza nel mondo del lavoro, con particolare riferimento settore produttivo cui si riferisce ciascun indirizzo.</t>
  </si>
  <si>
    <t>GEN12   ASSE MATEMATICO: Gli insiemi numerici N, Z, Q, R: rappresentazioni, operazioni, ordinamento.Calcolo percentuale.</t>
  </si>
  <si>
    <t>GEN12   ASSE MATEMATICO: Espressioni algebriche: polinomi, operazioni</t>
  </si>
  <si>
    <t>GEN12   ASSE MATEMATICO: Equazioni e disequazioni di primo e secondo grado.</t>
  </si>
  <si>
    <t>GEN12   ASSE MATEMATICO: Le funzioni e la loro rappresentazione (numerica, funzionale, grafica).</t>
  </si>
  <si>
    <t>GEN12   ASSE MATEMATICO: Sistemi di equazioni e disequazioni.</t>
  </si>
  <si>
    <t>GEN12   ASSE MATEMATICO: Nozioni fondamentali di geometria del piano e dello spazio.</t>
  </si>
  <si>
    <t>GEN12   ASSE MATEMATICO: Il piano euclideo: relazioni tra rette, congruenza di figure, poligoni e loro proprietà.</t>
  </si>
  <si>
    <t>GEN12   ASSE MATEMATICO: Circonferenza e cerchio</t>
  </si>
  <si>
    <t>GEN12   ASSE MATEMATICO: Le isometrie nel piano</t>
  </si>
  <si>
    <t>GEN12   ASSE MATEMATICO: Misure di grandezza: grandezze incommensurabili; perimetro e area dei poligoni regolari.</t>
  </si>
  <si>
    <t>GEN12   ASSE MATEMATICO: Teoremi di Euclide e di Pitagora Il metodo delle coordinate: il piano cartesiano.</t>
  </si>
  <si>
    <t>GEN12   ASSE MATEMATICO: Interpretazione geometrica dei sistemi di equazioni e disequazioni lineari in due incognite.</t>
  </si>
  <si>
    <t>GEN12   ASSE MATEMATICO: Funzioni reali, razionali, paraboliche, parametriche e trigonometriche: caratteristiche e parametri significativi.</t>
  </si>
  <si>
    <t>GEN12   ASSE MATEMATICO: Linguaggio naturale e linguaggio simbolico (linguaggio degli insiemi, dell’algebra elementare, delle funzioni, della logica matematica)</t>
  </si>
  <si>
    <t>GEN12   ASSE MATEMATICO: Probabilità e frequenza</t>
  </si>
  <si>
    <t>GEN12   ASSE MATEMATICO: Statistica descrittiva: distribuzione delle frequenze a seconda del tipo di carattere e principali rappresentazioni grafiche.</t>
  </si>
  <si>
    <t>GEN12   ASSE MATEMATICO: Indicatori di tendenza centrale: media, mediana, moda</t>
  </si>
  <si>
    <t>GEN12   ASSE MATEMATICO: Indicatori di dispersione: deviazione standard, varianza</t>
  </si>
  <si>
    <t>GEN12   ASSE MATEMATICO: Distribuzioni di probabilità e concetto di variabile aleatoria discreta.</t>
  </si>
  <si>
    <t>GEN12   ASSE MATEMATICO: Concetto di permutazione, disposizione e combinazione.</t>
  </si>
  <si>
    <t>GEN12   ASSE MATEMATICO: Calcolo di permutazioni, disposizioni e permutazioni</t>
  </si>
  <si>
    <t>GEN12   ASSE STORICO SOCIALE: La diffusione della specie umana nel pianeta; le diverse tipologie di civiltà e le periodizzazioni fondamentali della storia mondiale</t>
  </si>
  <si>
    <t>GEN12   ASSE STORICO SOCIALE: Le civiltà antiche e alto-medievali, con riferimenti a coeve civiltà diverse da quelle occidentali</t>
  </si>
  <si>
    <t>GEN12   ASSE STORICO SOCIALE: Principali persistenze e processi di trasformazione tra il secolo XI e il secolo XXI in Italia, in Europa e nel Mondo</t>
  </si>
  <si>
    <t>GEN12   ASSE STORICO SOCIALE: Innovazioni scientifiche e tecnologiche e relativo impatto sui settori produttivi sui servizi e sulle condizioni economiche</t>
  </si>
  <si>
    <t>Selezionare l'abilità</t>
  </si>
  <si>
    <t>IND1 BIENNIO: Realizzare i modelli di base su cui realizzare i dispositivi protesici.</t>
  </si>
  <si>
    <t>IND1 BIENNIO: Modellare elementi dentali su monconi in scala 1/1, rispettando le conoscenze anatomiche e morfologiche dei vari denti.</t>
  </si>
  <si>
    <t>IND1 BIENNIO: Saper gessare i modelli in articolatore.</t>
  </si>
  <si>
    <t>IND1 BIENNIO: Costruire portaimpronta individuali funzionali.</t>
  </si>
  <si>
    <t>IND1 BIENNIO: Costruire valli di registrazione occlusale.</t>
  </si>
  <si>
    <t>IND21 BIENNIO: Funzione dei modelli e delle impronte.</t>
  </si>
  <si>
    <t>IND21 BIENNIO: Caratteristiche dei principali materiali da impronta.</t>
  </si>
  <si>
    <t>IND21 BIENNIO: Classificazione e caratteristiche principali del gesso.</t>
  </si>
  <si>
    <t>IND21 BIENNIO: Sistematiche di realizzazione dei modelli.</t>
  </si>
  <si>
    <t>IND21 BIENNIO: Anatomia morfologica del mascellare e della mandibola.</t>
  </si>
  <si>
    <t xml:space="preserve">IND21 BIENNIO: Tecniche di modellazione secondo i vari autori </t>
  </si>
  <si>
    <t>IND22 BIENNIO: Funzione dei modelli e delle impronte.</t>
  </si>
  <si>
    <t>IND22 BIENNIO: Caratteristiche dei principali materiali da impronta.</t>
  </si>
  <si>
    <t>IND22 BIENNIO: Classificazione e caratteristiche principali del gesso.</t>
  </si>
  <si>
    <t>IND22 BIENNIO: Sistematiche di realizzazione dei modelli.</t>
  </si>
  <si>
    <t>IND22 BIENNIO: Anatomia morfologica del mascellare e della mandibola.</t>
  </si>
  <si>
    <t xml:space="preserve">IND22 BIENNIO: Tecniche di modellazione secondo i vari autori </t>
  </si>
  <si>
    <t>IND3 BIENNIO: Utilizzare gli articolatori.</t>
  </si>
  <si>
    <t>IND3 BIENNIO: Realizzare portaimpronte individuali e cere di registrazione occlusale.</t>
  </si>
  <si>
    <t xml:space="preserve">IND4 BIENNIO: Identificare e rappresentare graficamente gli elementi anatomici dentali anche con strumenti informatici. </t>
  </si>
  <si>
    <t>IND4 BIENNIO: Utilizzo di software semplici, specifici per la rappresentazione e la modellazione odontotecnica.</t>
  </si>
  <si>
    <t>IND5 BIENNIO: Applicare i primi adempimenti necessari alla compilazione della certificazione dei manufatti.</t>
  </si>
  <si>
    <t>IND5 BIENNIO: Interpretare una prescrizione medica.</t>
  </si>
  <si>
    <t>IND6 BIENNIO: Applicare la normativa igienico- sanitaria e di sicurezza sulla disinfezione delle impronte e/o manufatti protesici.</t>
  </si>
  <si>
    <t>IND6 BIENNIO: Utilizzare i prescritti dispositivi di prevenzione personale.</t>
  </si>
  <si>
    <t>GEN1.1 ASSE SCIENTIFICO TECNOLOGICO: Saper cogliere il ruolo della scienza e della tecnologia nella società attuale e dell’importanza del loro impatto sulla vita sociale e dei singoli, avendo come base imprescindibile delle conoscenze di base nell’area scientifica di settore.</t>
  </si>
  <si>
    <t>GEN1.1 ASSE STORICO SOCIALE: Riconoscere le origini storiche delle principali istituzioni politiche, economiche e religiose nel mondo attuale e le loro interconnessioni</t>
  </si>
  <si>
    <t>GEN1.1 ASSE STORICO SOCIALE: Comprendere i Principi Fondamentali della Costituzione e i suoi valori di riferimento.</t>
  </si>
  <si>
    <t>GEN1.1 ASSE STORICO SOCIALE: Comprendere che i diritti e i doveri in essa esplicitati rappresentano valori immodificabili entro i quali porre il proprio agire</t>
  </si>
  <si>
    <t>GEN1.1 ASSE STORICO SOCIALE: Adottare comportamenti responsabili, sia in riferimento alla sfera privata che quella sociale e lavorativa, nei confini delle norme, ed essere in grado di valutare i fatti alla luce dei principi giuridici</t>
  </si>
  <si>
    <t>GEN1.1 ASSE STORICO SOCIALE: Essere in grado di partecipare costruttivamente alla vita sociale e lavorativa del proprio paese ed essere in grado di costruire un proprio progetto di vita.</t>
  </si>
  <si>
    <t>GEN1.1 ASSE STORICO SOCIALE: Interpretare i fatti e gli accadimenti attraverso una lettura critica delle principali fonti di informazione</t>
  </si>
  <si>
    <t>GEN1.2 ASSE SCIENTIFICO TECNOLOGICO: Saper cogliere il ruolo della scienza e della tecnologia nella società attuale e dell’importanza del loro impatto sulla vita sociale e dei singoli, avendo come base imprescindibile delle conoscenze di base nell’area scientifica di settore.</t>
  </si>
  <si>
    <t>GEN1.2 ASSE STORICO SOCIALE: Riconoscere le origini storiche delle principali istituzioni politiche, economiche e religiose nel mondo attuale e le loro interconnessioni</t>
  </si>
  <si>
    <t>GEN1.2 ASSE STORICO SOCIALE: Comprendere i Principi Fondamentali della Costituzione e i suoi valori di riferimento.</t>
  </si>
  <si>
    <t>GEN1.2 ASSE STORICO SOCIALE: Comprendere che i diritti e i doveri in essa esplicitati rappresentano valori immodificabili entro i quali porre il proprio agire</t>
  </si>
  <si>
    <t>GEN1.2 ASSE STORICO SOCIALE: Adottare comportamenti responsabili, sia in riferimento alla sfera privata che quella sociale e lavorativa, nei confini delle norme, ed essere in grado di valutare i fatti alla luce dei principi giuridici</t>
  </si>
  <si>
    <t>GEN1.2 ASSE STORICO SOCIALE: Essere in grado di partecipare costruttivamente alla vita sociale e lavorativa del proprio paese ed essere in grado di costruire un proprio progetto di vita.</t>
  </si>
  <si>
    <t>GEN1.2 ASSE STORICO SOCIALE: Interpretare i fatti e gli accadimenti attraverso una lettura critica delle principali fonti di informazione</t>
  </si>
  <si>
    <t>GEN2   ASSE LINGUAGGI: Ascoltare, applicando tecniche di supporto alla comprensione, testi prodotti da una pluralità di canali comunicativi, cogliendone i diversi punti di vista e le diverse argomentazioni e riconoscendone la tipologia testuale, la fonte, lo scopo, l’argomento, le informazioni.</t>
  </si>
  <si>
    <t>GEN2   ASSE LINGUAGGI: Cogliere in una conversazione o in una discussione i diversi punti di vista e le diverse argomentazioni per poter intervenire con pertinenza e coerenza.</t>
  </si>
  <si>
    <t>GEN2   ASSE LINGUAGGI: Esporre dati, eventi, trame, dando al proprio discorso un ordine e uno scopo, selezionando le informazioni significative, servendosene in modo critico, utilizzando un registro adeguato all’argomento e alla situazione.</t>
  </si>
  <si>
    <t>GEN2   ASSE LINGUAGGI: Argomentare una propria idea e la propria tesi su una tematica specifica, con dati pertinenti e motivazioni valide, usando un lessico appropriato all’argomento e alla situazione.</t>
  </si>
  <si>
    <t>GEN2   ASSE LINGUAGGI: Confrontare documenti di vario tipo in formato cartaceo ed elettronico, continui e non continui (grafici, tabelle, mappe concettuali) e misti, inerenti anche uno stesso argomento, selezionando le informazioni ritenute più significative ed affidabili.</t>
  </si>
  <si>
    <t>GEN2   ASSE LINGUAGGI: Selezionare e ricavare informazioni, con uso attento delle fonti (manuale, enciclopedia, saggio, sito web, portale) per documentarsi su un argomento specifico.</t>
  </si>
  <si>
    <t>GEN2   ASSE LINGUAGGI: Interpretare testi della tradizione letteraria, di vario tipo e forma, individuando la struttura tematica e le caratteristiche del genere.</t>
  </si>
  <si>
    <t>GEN2   ASSE LINGUAGGI: Operare collegamenti e confronti tematici tra testi di epoche e di autori diversi afferenti alle lingue e letterature oggetto di studio.</t>
  </si>
  <si>
    <t>GEN2   ASSE LINGUAGGI: Scrivere testi di tipo diverso (narrativo, descrittivo, espositivo, regolativo, argomentativo) anche in formato digitale, corretti sul piano morfosintattico e ortografico, con scelte lessicali appropriate, coerenti e coesi, adeguati allo scopo e al destinatario, curati nell’impaginazione, con lo sviluppo chiaro di un’idea di fondo e con riferimenti/citazioni funzionali al discorso</t>
  </si>
  <si>
    <t>GEN2   ASSE LINGUAGGI: Scrivere testi di forma diversa, ad es. istruzioni per l’uso, lettere private e pubbliche (lettera formale, CV europeo, webportfolio), diari personali e di bordo, articoli (di cronaca, recensioni, commenti, argomentazioni) sulla base di modelli, adeguandoli a situazione, argomento, scopo, destinatario, e selezionando il registro più adeguato.</t>
  </si>
  <si>
    <t>GEN2   ASSE LINGUAGGI: Realizzare forme diverse di riscrittura intertestuale: sintesi, parafrasi esplicativa e interpretativa di testi letti in vista di scopi specifici; realizzare forme di riscritture intersemiotiche: dal testo iconico-grafico al testo verbale, dal testo verbale alle sue diverse riformulazioni sotto forma di grafici, tabelle, schemi.</t>
  </si>
  <si>
    <t>GEN2   ASSE LINGUAGGI: Argomentare un’interpretazione e un commento di testi letterari e non letterari di vario genere, esplicitando in forma chiara e appropriata tesi e argomenti a supporto utilizzando in modo ragionato i dati ricavati dall’analisi del testo.</t>
  </si>
  <si>
    <t>GEN2   ASSE LINGUAGGI: Utilizzare i testi di studio, letterari e di ambito tecnico e scientifico, come occasioni adatte a riflettere ulteriormente sulla ricchezza e la flessibilità della lingua italiana.</t>
  </si>
  <si>
    <t>GEN2   ASSE LINGUAGGI: Mostrare consapevolezza delle questioni linguistico-culturali che scaturiscono dalla traduzione e dall’adattamento da altre lingue</t>
  </si>
  <si>
    <t>GEN3   ASSE SCIENTIFICO TECNOLOGICO: Acquisire una visione unitaria dei fenomeni geologici, fisici ed antropici che intervengono nella modellazione dell’ambiente naturale</t>
  </si>
  <si>
    <t>GEN3   ASSE SCIENTIFICO TECNOLOGICO: Comprendere gli elementi basilari del rapporto tra cambiamenti climatici ed azione antropica</t>
  </si>
  <si>
    <t>GEN3   ASSE SCIENTIFICO TECNOLOGICO: Saper cogliere l’importanza di un uso razionale delle risorse naturali e del concetto di sviluppo responsabile</t>
  </si>
  <si>
    <t>GEN3   ASSE SCIENTIFICO TECNOLOGICO: Saper cogliere il ruolo che la ricerca scientifica e le tecnologie possono assumere per uno sviluppo equilibrato e compatibile</t>
  </si>
  <si>
    <t>GEN3   ASSE STORICO SOCIALE: Essere in grado di cogliere le relazioni tra lo sviluppo economico del territorio e le sue caratteristiche geo-morfologiche e le trasformazioni nel tempo.Interpretare il linguaggio cartografico, rappresentare i modelli organizzativi dello spazio in carte tematiche, grafici, tabelle anche attraverso strumenti informatici.</t>
  </si>
  <si>
    <t>GEN3   ASSE STORICO SOCIALE: Descrivere e analizzare un territorio utilizzando metodi, strumenti e concetti della geografia.</t>
  </si>
  <si>
    <t>GEN3   ASSE STORICO SOCIALE: Discutere e confrontare diverse interpretazioni di fatti o fenomeni storici, sociali ed economici anche in riferimento alla realtà contemporanea</t>
  </si>
  <si>
    <t>GEN3   ASSE STORICO SOCIALE: Collocare gli eventi storici nella giusta successione cronologica e nelle aree geografiche di riferimento</t>
  </si>
  <si>
    <t>GEN4.1 ASSE LINGUAGGI: Saper identificare e utilizzare una gamma di strategie per comunicare in maniera efficace con parlanti la lingua oggetto di studio di culture diverse</t>
  </si>
  <si>
    <t>GEN4.1 ASSE SCIENTIFICO TECNOLOGICO: Individuare linguaggi e contenuti nella storia della scienza e della cultura che hanno differenziato gli apprendimenti nei diversi contesti storici e sociali</t>
  </si>
  <si>
    <t>GEN4.1 ASSE STORICO SOCIALE: Analizzare ed interpretare i principali processi economici e lavorativi nel proprio paese e nel mondo ed assumere una positiva apertura ai contributi delle culture altre</t>
  </si>
  <si>
    <t>GEN4.2 ASSE LINGUAGGI: Saper identificare e utilizzare una gamma di strategie per comunicare in maniera efficace con parlanti la lingua oggetto di studio di culture diverse</t>
  </si>
  <si>
    <t>GEN4.2 ASSE SCIENTIFICO TECNOLOGICO: Individuare linguaggi e contenuti nella storia della scienza e della cultura che hanno differenziato gli apprendimenti nei diversi contesti storici e sociali</t>
  </si>
  <si>
    <t>GEN4.2 ASSE STORICO SOCIALE: Analizzare ed interpretare i principali processi economici e lavorativi nel proprio paese e nel mondo ed assumere una positiva apertura ai contributi delle culture altre</t>
  </si>
  <si>
    <t>GEN5   ASSE LINGUAGGI: Comprendere i punti principali di testi orali in lingua standard abbastanza complessi, ma chiari, relativi ad ambiti di interesse generale, ad argomenti di attualità e ad argomenti attinenti alla microlingua dell’ambito professionale di appartenenza.</t>
  </si>
  <si>
    <t>GEN5   ASSE LINGUAGGI: Comprendere in maniera globale e analitica, con discreta autonomia, testi scritti relativamente complessi, di diversa tipologia e genere, relativi ad ambiti di interesse generale, ad argomenti di attualità e ad argomenti attinenti alla microlingua dell’ambito professionale di appartenenza.</t>
  </si>
  <si>
    <t>GEN5   ASSE LINGUAGGI: Partecipare a conversazioni o discussioni con sufficiente scioltezza e spontaneità utilizzando il lessico specifico e registri diversi in rapporto alle diverse situazioni sociali, su argomenti noti di interesse generale, di attualità e attinenti alla microlingua dell’ambito professionale di appartenenza, esprimendo il proprio punto di vista e dando spiegazioni.</t>
  </si>
  <si>
    <t>GEN5   ASSE LINGUAGGI: Fare descrizioni e presentazioni con sufficiente scioltezza, secondo un ordine prestabilito e coerente, utilizzando il lessico specifico e registri diversi in rapporto alle diverse situazioni sociali, anche ricorrendo a materiali di supporto (presentazioni multimediali, cartine, tabelle, grafici, mappe, ecc.), su argomenti noti di interesse generale, di attualità e attinenti alla microlingua dell’ambito professionale di appartenenza.</t>
  </si>
  <si>
    <t>GEN5   ASSE LINGUAGGI: Scrivere testi chiari e sufficientemente dettagliati, coerenti e coesi, adeguati allo scopo e al destinatario utilizzando il lessico specifico, su argomenti noti di interesse generale, di attualità e attinenti alla microlingua dell’ambito professionale di appartenenza</t>
  </si>
  <si>
    <t>GEN6   ASSE LINGUAGGI: Riconoscere e identificare i principali periodi e linee di sviluppo della cultura artistica italiana e straniera</t>
  </si>
  <si>
    <t>GEN6   ASSE LINGUAGGI: Essere in grado di operare una lettura degli elementi essenziali dell’opera d’arte, come primo approccio interpretativo al suo significato</t>
  </si>
  <si>
    <t>GEN6   ASSE STORICO SOCIALE: Essere in grado di collocare le principali emergenze ambientali e storico-artistiche del proprio territorio d’arte nel loro contesto culturale</t>
  </si>
  <si>
    <t>GEN7   ASSE LINGUAGGI: Reperire informazioni e documenti in italiano o in lingua straniera sul web valutando l’attendibilità delle fonti.</t>
  </si>
  <si>
    <t>GEN7   ASSE LINGUAGGI: Ideare e realizzare semplici testi multimediali in italiano o in lingua straniera su tematiche culturali, di studio e professionali.</t>
  </si>
  <si>
    <t>GEN7   ASSE LINGUAGGI: Utilizzare le tecnologie digitali per la presentazione di un progetto o di un prodotto in italiano o in lingua straniera.</t>
  </si>
  <si>
    <t>GEN7   ASSE LINGUAGGI: Scegliere la forma multimediale più adatta alla comunicazione in italiano o in lingua straniera nell’ambito professionale di riferimento in relazione agli interlocutori e agli scopi.</t>
  </si>
  <si>
    <t>GEN7   ASSE SCIENTIFICO TECNOLOGICO: Raccogliere, organizzare, rappresentare e trasmettere informazioni</t>
  </si>
  <si>
    <t>GEN7   ASSE SCIENTIFICO TECNOLOGICO: Utilizzare il linguaggio e gli strumenti adeguati alla situazione comunicativa</t>
  </si>
  <si>
    <t>GEN7   ASSE SCIENTIFICO TECNOLOGICO: Utilizzare la rete Internet per ricercare fonti e dati</t>
  </si>
  <si>
    <t>GEN7   ASSE SCIENTIFICO TECNOLOGICO: Utilizzare la rete Internet per attività di comunicazione interpersonale</t>
  </si>
  <si>
    <t>GEN7   ASSE SCIENTIFICO TECNOLOGICO: Riconoscere i limiti e i rischi dell’uso della rete</t>
  </si>
  <si>
    <t>GEN7   ASSE SCIENTIFICO TECNOLOGICO: Utilizzare applicazioni di scrittura, calcolo e grafica</t>
  </si>
  <si>
    <t>GEN8   ASSE MATEMATICO: Esprimere procedimenti risolutivi attraverso algoritmi</t>
  </si>
  <si>
    <t>GEN8   ASSE SCIENTIFICO TECNOLOGICO: Raccogliere, organizzare, rappresentare e trasmettere efficacemente informazioni</t>
  </si>
  <si>
    <t>GEN8   ASSE SCIENTIFICO TECNOLOGICO: Utilizzare la rete Internet per ricercare fonti e dati</t>
  </si>
  <si>
    <t>GEN8   ASSE SCIENTIFICO TECNOLOGICO: Saper garantire una conservazione corretta e sicura delle informazioni</t>
  </si>
  <si>
    <t>GEN9   ASSE SCIENTIFICO TECNOLOGICO: Comprendere e produrre consapevolmente i linguaggi non verbali</t>
  </si>
  <si>
    <t>GEN9   ASSE SCIENTIFICO TECNOLOGICO: Riconoscere, riprodurre, elaborare e realizzare sequenze motorie con carattere ritmico a finalità espressiva, rispettando strutture spaziali e temporali del movimento</t>
  </si>
  <si>
    <t>GEN9   ASSE STORICO SOCIALE: Interpretare le diverse caratteristiche dei giochi e degli sport nelle varie culture</t>
  </si>
  <si>
    <t>GEN10.1 ASSE MATEMATICO: Saper riconoscere il linguaggio matematico nei processi produttivi</t>
  </si>
  <si>
    <t>GEN10.1 ASSE MATEMATICO: Saper costruire semplici modelli matematici in economia</t>
  </si>
  <si>
    <t>GEN10.1 ASSE SCIENTIFICO TECNOLOGICO: Individuare le principali strutture e funzioni aziendali</t>
  </si>
  <si>
    <t>GEN10.1 ASSE SCIENTIFICO TECNOLOGICO: Individuare gli obiettivi e gli elementi distintivi di un progetto</t>
  </si>
  <si>
    <t>GEN10.1 ASSE SCIENTIFICO TECNOLOGICO: Individuare gli eventi, le attività e descrivere il ciclo di vita di un progetto</t>
  </si>
  <si>
    <t>GEN10.1 ASSE SCIENTIFICO TECNOLOGICO: Utilizzare la documentazione tecnica di progetto</t>
  </si>
  <si>
    <t>GEN10.1 ASSE SCIENTIFICO TECNOLOGICO: Applicare le normative sulla sicurezza personale e ambientale</t>
  </si>
  <si>
    <t>GEN10.1 ASSE SCIENTIFICO TECNOLOGICO: Utilizzare le tecniche dell’analisi statistica nel controllo della produzione di beni e servizi</t>
  </si>
  <si>
    <t>GEN10.1 ASSE SCIENTIFICO TECNOLOGICO: Raccogliere, archiviare, utilizzare dati nell’ambito del sistema informativo aziendale</t>
  </si>
  <si>
    <t>GEN10.1 ASSE SCIENTIFICO TECNOLOGICO: Utilizzare software applicativi in relazione alle esigenze aziendali</t>
  </si>
  <si>
    <t>GEN10.1 ASSE SCIENTIFICO TECNOLOGICO: Utilizzare le funzioni di accesso/interrogazione/modifica di un DBMS</t>
  </si>
  <si>
    <t>GEN10.1 ASSE STORICO SOCIALE: Riconoscere le caratteristiche essenziali del mercato del lavoro e le opportunità lavorative in linea con la propria formazione</t>
  </si>
  <si>
    <t>GEN10.2 ASSE MATEMATICO: Saper riconoscere il linguaggio matematico nei processi produttivi</t>
  </si>
  <si>
    <t>GEN10.2 ASSE MATEMATICO: Saper costruire semplici modelli matematici in economia</t>
  </si>
  <si>
    <t>GEN10.2 ASSE SCIENTIFICO TECNOLOGICO: Individuare le principali strutture e funzioni aziendali</t>
  </si>
  <si>
    <t>GEN10.2 ASSE SCIENTIFICO TECNOLOGICO: Individuare gli obiettivi e gli elementi distintivi di un progetto</t>
  </si>
  <si>
    <t>GEN10.2 ASSE SCIENTIFICO TECNOLOGICO: Individuare gli eventi, le attività e descrivere il ciclo di vita di un progetto</t>
  </si>
  <si>
    <t>GEN10.2 ASSE SCIENTIFICO TECNOLOGICO: Utilizzare la documentazione tecnica di progetto</t>
  </si>
  <si>
    <t>GEN10.2 ASSE SCIENTIFICO TECNOLOGICO: Applicare le normative sulla sicurezza personale e ambientale</t>
  </si>
  <si>
    <t>GEN10.2 ASSE SCIENTIFICO TECNOLOGICO: Utilizzare le tecniche dell’analisi statistica nel controllo della produzione di beni e servizi</t>
  </si>
  <si>
    <t>GEN10.2 ASSE SCIENTIFICO TECNOLOGICO: Raccogliere, archiviare, utilizzare dati nell’ambito del sistema informativo aziendale</t>
  </si>
  <si>
    <t>GEN10.2 ASSE SCIENTIFICO TECNOLOGICO: Utilizzare software applicativi in relazione alle esigenze aziendali</t>
  </si>
  <si>
    <t>GEN10.2 ASSE SCIENTIFICO TECNOLOGICO: Utilizzare le funzioni di accesso/interrogazione/modifica di un DBMS</t>
  </si>
  <si>
    <t>GEN10.2 ASSE STORICO SOCIALE: Riconoscere le caratteristiche essenziali del mercato del lavoro e le opportunità lavorative in linea con la propria formazione</t>
  </si>
  <si>
    <t>GEN11   ASSE SCIENTIFICO TECNOLOGICO: Acquisire una visione complessiva dei rischi per la salute derivanti da agenti patogeni e ambientali.</t>
  </si>
  <si>
    <t>GEN11   ASSE SCIENTIFICO TECNOLOGICO: Comprendere il ruolo della ricerca scientifica e della tecnologia nella prevenzione dei rischi per la salute, per la conservazione dell’ambiente e per l’acquisizione di stili di vita responsabili</t>
  </si>
  <si>
    <t>GEN11   ASSE SCIENTIFICO TECNOLOGICO: Utilizzare programmi e app, su computer, tablet e smartphones, per effettuare le più comuni operazioni di organizzazione, elaborazione, rappresentazione e trasmissione di informazioni</t>
  </si>
  <si>
    <t>GEN11   ASSE SCIENTIFICO TECNOLOGICO: Applicare le disposizioni legislative e normative, nazionali e comunitarie, nel campo della sicurezza e salute, prevenzione di infortuni e incendi</t>
  </si>
  <si>
    <t>GEN11   ASSE SCIENTIFICO TECNOLOGICO: Applicare le disposizioni legislative e normative, nazionali e comunitarie, nel campo della salvaguardia dell’ambiente</t>
  </si>
  <si>
    <t>GEN11   ASSE SCIENTIFICO TECNOLOGICO: Contribuire al controllo e alla riduzione dei rischi negli ambienti di lavoro</t>
  </si>
  <si>
    <t>GEN11   ASSE SCIENTIFICO TECNOLOGICO: Valutare l’impatto ambientale derivante dall’uso di apparecchiature tecnologiche</t>
  </si>
  <si>
    <t>GEN11   ASSE SCIENTIFICO TECNOLOGICO: Individuare i pericoli e le misure preventive e protettive connessi all’uso di dispositivi tecnologici</t>
  </si>
  <si>
    <t>GEN11   ASSE STORICO SOCIALE: Comprendere il contesto lavorativo entro il quale ci si trova ad agire rispettando procedure e relative standardizzazioni</t>
  </si>
  <si>
    <t>GEN12   ASSE MATEMATICO: Riconoscere e usare correttamente diverse rappresentazioni dei Numeri</t>
  </si>
  <si>
    <t>GEN12   ASSE MATEMATICO: Utilizzare in modo consapevole strumenti di calcolo automatico</t>
  </si>
  <si>
    <t>GEN12   ASSE MATEMATICO: Operare con i numeri interi e razionali e valutare l’ordine di grandezza dei risultati.</t>
  </si>
  <si>
    <t>GEN12   ASSE MATEMATICO: Utilizzare in modo consapevole le procedure di calcolo e il concetto di approssimazione.</t>
  </si>
  <si>
    <t>GEN12   ASSE MATEMATICO: Conoscere e usare misure di grandezze geometriche perimetro, area e volume delle principali figure geometriche del piano e dello spazio.</t>
  </si>
  <si>
    <t>GEN12   ASSE MATEMATICO: Risolvere equazioni, disequazioni e sistemi anche graficamente.</t>
  </si>
  <si>
    <t>GEN12   ASSE MATEMATICO: Rappresentare (anche utilizzando strumenti informatici) in un piano cartesiano funzioni lineari, paraboliche, razionali, periodiche</t>
  </si>
  <si>
    <t>GEN12   ASSE MATEMATICO: Porre, analizzare e risolvere problemi con l’uso di funzioni, di equazioni e sistemi di equazioni anche per via grafica</t>
  </si>
  <si>
    <t>GEN12   ASSE MATEMATICO: Utilizzare diverse forme di rappresentazione (verbale, simbolica e grafica) per descrivere oggetti matematici, fenomeni naturali e sociali.</t>
  </si>
  <si>
    <t>GEN12   ASSE MATEMATICO: Riconoscere caratteri qualitativi, quantitativi, discreti e continui.</t>
  </si>
  <si>
    <t>GEN12   ASSE MATEMATICO: Rappresentazioni grafiche delle distribuzioni di frequenze (anche utilizzando adeguatamente opportuni strumenti informatici).</t>
  </si>
  <si>
    <t>GEN12   ASSE MATEMATICO: Calcolare, utilizzare e interpretare valori medi e misure di variabilità per caratteri quantitativi.</t>
  </si>
  <si>
    <t>GEN12   ASSE MATEMATICO: Determinare, anche con l’utilizzo di strumenti informatici, il numero di permutazioni, disposizioni, combinazioni in un insieme, distinguendo le relative situazioni applicative</t>
  </si>
  <si>
    <t>GEN12   ASSE MATEMATICO: Riconoscere e descrivere semplici relazioni tra grandezze in situazioni reali utilizzando un modello lineare, quadratico, periodico</t>
  </si>
  <si>
    <t>GEN12   ASSE MATEMATICO: Analizzare, descrivere e interpretare il comportamento di una funzione al variare di uno o più parametri, anche con l’uso di strumenti informatici</t>
  </si>
  <si>
    <t>GEN12   ASSE STORICO SOCIALE: Discutere e confrontare diverse interpretazioni di fatti o fenomeni storici, sociali ed economici anche in riferimento alla realtà contemporanea</t>
  </si>
  <si>
    <t>GEN12   ASSE STORICO SOCIALE: Collocare gli eventi storici nella giusta successione cronologica e nelle aree geografiche di riferimento</t>
  </si>
  <si>
    <t>Asse dei Linguaggi: Italiano</t>
  </si>
  <si>
    <t>Asse dei Linguaggi: Inglese</t>
  </si>
  <si>
    <t>Asse matematico: Matematica</t>
  </si>
  <si>
    <t>Asse storico sociale: Storia</t>
  </si>
  <si>
    <t>Asse storico sociale: Geografia</t>
  </si>
  <si>
    <t>Asse storico sociale: Diritto e Economia</t>
  </si>
  <si>
    <t>Scienze Motorie</t>
  </si>
  <si>
    <t>IRC</t>
  </si>
  <si>
    <t>Asse scientifico tecnologico prof.le: Scienze integrate</t>
  </si>
  <si>
    <t>Asse scientifico tecnologico prof.le: TIC</t>
  </si>
  <si>
    <t>Asse scientifico tecnologico prof.le: Anatomia Fisiologia Igiene</t>
  </si>
  <si>
    <t>Asse scientifico tecnologico prof.le: Rappresentazione e modellazione odontotecnica</t>
  </si>
  <si>
    <t>Asse scientifico tecnologico prof.le: Esercitazioni di laboratiorio di odontotecnico</t>
  </si>
  <si>
    <t>APPRENDISTATO COGNITIVO</t>
  </si>
  <si>
    <t>BRAINSTORMING</t>
  </si>
  <si>
    <t>COMUNITÀ DI RICERCA</t>
  </si>
  <si>
    <t>COOPERATIVE LEARNING</t>
  </si>
  <si>
    <t>DEBATE</t>
  </si>
  <si>
    <t>LABORATORIO</t>
  </si>
  <si>
    <t>LEARNING BY DOING</t>
  </si>
  <si>
    <t>LEZIONE FRONTALE</t>
  </si>
  <si>
    <t>LEZIONE MULTIMODALE</t>
  </si>
  <si>
    <t>LEZIONE PARTECIPATA</t>
  </si>
  <si>
    <t>PBL</t>
  </si>
  <si>
    <t>PEER TUTORING</t>
  </si>
  <si>
    <t>PROBLEM SOLVING</t>
  </si>
  <si>
    <t>RICERCA SPERIMENTALE</t>
  </si>
  <si>
    <t>ROLE PLAYING</t>
  </si>
  <si>
    <t>STUDIO DI CASO</t>
  </si>
  <si>
    <t>ALTRO (SPECIFICARE NEL CAMPO APERTO SOTTOSTANTE)</t>
  </si>
  <si>
    <t>DIGITAL BOARD</t>
  </si>
  <si>
    <t>DOCUMENTI DI TESTO</t>
  </si>
  <si>
    <t>DRIVE/CLOUD</t>
  </si>
  <si>
    <t>LIM</t>
  </si>
  <si>
    <t>MATERIALI DIDATTICI</t>
  </si>
  <si>
    <t>PC PORTATILI</t>
  </si>
  <si>
    <t>PRESENTAZIONE DIGITALE</t>
  </si>
  <si>
    <t>SMARTPHONE</t>
  </si>
  <si>
    <t>SOFTWARE DIDATTICI</t>
  </si>
  <si>
    <t>STRUMENTI DI LABORATORIO</t>
  </si>
  <si>
    <t>TABLET</t>
  </si>
  <si>
    <t>comp IP completa</t>
  </si>
  <si>
    <t>comp IP estratta</t>
  </si>
  <si>
    <t>comp Chiave raccordata</t>
  </si>
  <si>
    <t>CCEU1 - competenza alfabetica funzionale</t>
  </si>
  <si>
    <t>CCEU2 - competenza multilinguistica</t>
  </si>
  <si>
    <t>CCEU3 - competenza matematica e competenza in scienze, tecnologie e ingegneria</t>
  </si>
  <si>
    <t>Competenze di indirizzo</t>
  </si>
  <si>
    <t>CCEU4 - competenza digitale</t>
  </si>
  <si>
    <t>Alcune competenze di indirizzo</t>
  </si>
  <si>
    <t>CCEU5 - competenza personale, sociale e capacità di imparare ad imparare</t>
  </si>
  <si>
    <t>CCEU6 - competenza in materia di cittadinanza</t>
  </si>
  <si>
    <t>CCEU7 - competenza imprenditoriale</t>
  </si>
  <si>
    <t>CCEU8 - competenza in materia di consapevolezza ed espressione culturali</t>
  </si>
  <si>
    <t>c_chiave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</si>
</sst>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rgb="FF000000"/>
      <name val="Arial"/>
      <scheme val="minor"/>
    </font>
    <font>
      <sz val="10"/>
      <color theme="1"/>
      <name val="Times New Roman"/>
      <family val="1"/>
    </font>
    <font>
      <b/>
      <sz val="12"/>
      <color rgb="FF211D1E"/>
      <name val="Times New Roman"/>
      <family val="1"/>
    </font>
    <font>
      <sz val="10"/>
      <name val="Arial"/>
      <family val="2"/>
    </font>
    <font>
      <sz val="12"/>
      <color theme="1"/>
      <name val="Times New Roman"/>
      <family val="1"/>
    </font>
    <font>
      <sz val="12"/>
      <color rgb="FF211D1E"/>
      <name val="Times New Roman"/>
      <family val="1"/>
    </font>
    <font>
      <b/>
      <sz val="12"/>
      <color rgb="FF000000"/>
      <name val="Times New Roman"/>
      <family val="1"/>
    </font>
    <font>
      <b/>
      <sz val="18"/>
      <color rgb="FF000000"/>
      <name val="Times New Roman"/>
      <family val="1"/>
    </font>
    <font>
      <sz val="18"/>
      <color theme="1"/>
      <name val="Times New Roman"/>
      <family val="1"/>
    </font>
    <font>
      <b/>
      <sz val="12"/>
      <color theme="1"/>
      <name val="Times New Roman"/>
      <family val="1"/>
    </font>
    <font>
      <sz val="12"/>
      <color rgb="FF000000"/>
      <name val="Times New Roman"/>
      <family val="1"/>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1"/>
      <name val="Times New Roman"/>
      <family val="1"/>
    </font>
    <font>
      <b/>
      <sz val="10"/>
      <color rgb="FF000000"/>
      <name val="Times New Roman"/>
      <family val="1"/>
    </font>
    <font>
      <sz val="8"/>
      <color rgb="FF000000"/>
      <name val="Calibri"/>
      <family val="2"/>
    </font>
    <font>
      <sz val="8"/>
      <color rgb="FFFF0000"/>
      <name val="Calibri"/>
      <family val="2"/>
    </font>
    <font>
      <i/>
      <sz val="18"/>
      <color rgb="FF211D1E"/>
      <name val="Times New Roman"/>
      <family val="1"/>
    </font>
    <font>
      <b/>
      <sz val="16"/>
      <color theme="0"/>
      <name val="Times New Roman"/>
      <family val="1"/>
    </font>
    <font>
      <sz val="8"/>
      <name val="Arial"/>
      <family val="2"/>
      <scheme val="minor"/>
    </font>
    <font>
      <b/>
      <sz val="16"/>
      <color theme="3"/>
      <name val="Times New Roman"/>
      <family val="1"/>
    </font>
    <font>
      <b/>
      <sz val="14"/>
      <color rgb="FF000000"/>
      <name val="Times New Roman"/>
      <family val="1"/>
    </font>
    <font>
      <b/>
      <sz val="14"/>
      <color rgb="FF211D1E"/>
      <name val="Times New Roman"/>
      <family val="1"/>
    </font>
    <font>
      <b/>
      <sz val="16"/>
      <color rgb="FF000000"/>
      <name val="Times New Roman"/>
      <family val="1"/>
    </font>
    <font>
      <b/>
      <sz val="16"/>
      <color rgb="FF211D1E"/>
      <name val="Times New Roman"/>
      <family val="1"/>
    </font>
    <font>
      <sz val="10"/>
      <color theme="3"/>
      <name val="Times New Roman"/>
      <family val="1"/>
    </font>
    <font>
      <sz val="10"/>
      <color rgb="FF000000"/>
      <name val="Times New Roman"/>
      <family val="1"/>
    </font>
    <font>
      <sz val="13"/>
      <color rgb="FF192527"/>
      <name val="Segoe UI"/>
      <family val="2"/>
    </font>
    <font>
      <b/>
      <sz val="12"/>
      <color theme="3"/>
      <name val="Times New Roman"/>
      <family val="1"/>
    </font>
    <font>
      <sz val="12"/>
      <name val="Arial"/>
      <family val="2"/>
    </font>
    <font>
      <b/>
      <sz val="14"/>
      <color theme="1"/>
      <name val="Times New Roman"/>
      <family val="1"/>
    </font>
    <font>
      <sz val="11"/>
      <color theme="1"/>
      <name val="Times New Roman"/>
      <family val="1"/>
    </font>
    <font>
      <sz val="12"/>
      <name val="Times New Roman"/>
      <family val="1"/>
    </font>
    <font>
      <sz val="12"/>
      <color theme="1"/>
      <name val="Arial"/>
      <family val="2"/>
      <scheme val="major"/>
    </font>
    <font>
      <sz val="8"/>
      <color theme="3"/>
      <name val="Calibri"/>
      <family val="2"/>
    </font>
    <font>
      <sz val="11"/>
      <color theme="1"/>
      <name val="Arial"/>
      <family val="2"/>
      <scheme val="major"/>
    </font>
    <font>
      <sz val="10"/>
      <color theme="1"/>
      <name val="Arial"/>
      <family val="2"/>
      <scheme val="major"/>
    </font>
    <font>
      <sz val="10"/>
      <color rgb="FF000000"/>
      <name val="Calibri"/>
      <family val="2"/>
    </font>
    <font>
      <sz val="10"/>
      <color rgb="FF000000"/>
      <name val="Calibri"/>
    </font>
    <font>
      <b/>
      <sz val="24"/>
      <color theme="1"/>
      <name val="Times New Roman"/>
      <family val="1"/>
    </font>
    <font>
      <sz val="12"/>
      <color rgb="FF000000"/>
      <name val="Arial"/>
      <family val="2"/>
      <scheme val="major"/>
    </font>
    <font>
      <b/>
      <sz val="22"/>
      <color theme="1"/>
      <name val="Times New Roman"/>
      <family val="1"/>
    </font>
    <font>
      <sz val="22"/>
      <name val="Arial"/>
      <family val="2"/>
    </font>
    <font>
      <b/>
      <sz val="16"/>
      <color theme="1"/>
      <name val="Times New Roman"/>
      <family val="1"/>
    </font>
    <font>
      <sz val="16"/>
      <name val="Arial"/>
      <family val="2"/>
    </font>
    <font>
      <sz val="10"/>
      <color rgb="FF000000"/>
      <name val="Arial"/>
      <scheme val="minor"/>
    </font>
    <font>
      <sz val="10"/>
      <color rgb="FF000000"/>
      <name val="Arial"/>
    </font>
    <font>
      <sz val="12"/>
      <color rgb="FF000000"/>
      <name val="Arial"/>
      <family val="2"/>
      <scheme val="minor"/>
    </font>
  </fonts>
  <fills count="70">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D9EAD3"/>
      </patternFill>
    </fill>
    <fill>
      <patternFill patternType="solid">
        <fgColor rgb="FF00B050"/>
        <bgColor indexed="64"/>
      </patternFill>
    </fill>
    <fill>
      <patternFill patternType="solid">
        <fgColor rgb="FF00B050"/>
        <bgColor rgb="FFF4CCCC"/>
      </patternFill>
    </fill>
    <fill>
      <patternFill patternType="solid">
        <fgColor theme="6"/>
        <bgColor indexed="64"/>
      </patternFill>
    </fill>
    <fill>
      <patternFill patternType="solid">
        <fgColor rgb="FFFFC000"/>
        <bgColor indexed="64"/>
      </patternFill>
    </fill>
    <fill>
      <patternFill patternType="solid">
        <fgColor theme="9" tint="0.79998168889431442"/>
        <bgColor rgb="FFF4CCCC"/>
      </patternFill>
    </fill>
    <fill>
      <patternFill patternType="solid">
        <fgColor theme="6" tint="0.79998168889431442"/>
        <bgColor indexed="64"/>
      </patternFill>
    </fill>
    <fill>
      <patternFill patternType="solid">
        <fgColor rgb="FFFFFF00"/>
        <bgColor rgb="FFF4CCCC"/>
      </patternFill>
    </fill>
    <fill>
      <patternFill patternType="solid">
        <fgColor rgb="FFFFFF00"/>
        <bgColor indexed="64"/>
      </patternFill>
    </fill>
    <fill>
      <patternFill patternType="solid">
        <fgColor rgb="FFFFFFCC"/>
        <bgColor indexed="64"/>
      </patternFill>
    </fill>
    <fill>
      <patternFill patternType="solid">
        <fgColor rgb="FFFFFFCC"/>
        <bgColor rgb="FFD9EAD3"/>
      </patternFill>
    </fill>
    <fill>
      <patternFill patternType="solid">
        <fgColor rgb="FFFDE083"/>
        <bgColor rgb="FFCFE2F3"/>
      </patternFill>
    </fill>
    <fill>
      <patternFill patternType="solid">
        <fgColor indexed="65"/>
        <bgColor indexed="64"/>
      </patternFill>
    </fill>
    <fill>
      <patternFill patternType="solid">
        <fgColor theme="7" tint="0.79998168889431442"/>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8" tint="0.59999389629810485"/>
        <bgColor indexed="64"/>
      </patternFill>
    </fill>
    <fill>
      <patternFill patternType="solid">
        <fgColor theme="8" tint="0.79998168889431442"/>
        <bgColor rgb="FFD9EAD3"/>
      </patternFill>
    </fill>
    <fill>
      <patternFill patternType="solid">
        <fgColor theme="8" tint="0.79998168889431442"/>
        <bgColor indexed="64"/>
      </patternFill>
    </fill>
    <fill>
      <patternFill patternType="solid">
        <fgColor theme="9" tint="-0.24994659260841701"/>
        <bgColor indexed="64"/>
      </patternFill>
    </fill>
    <fill>
      <patternFill patternType="solid">
        <fgColor theme="4"/>
        <bgColor indexed="64"/>
      </patternFill>
    </fill>
    <fill>
      <patternFill patternType="solid">
        <fgColor theme="4" tint="0.59996337778862885"/>
        <bgColor rgb="FFD9EAD3"/>
      </patternFill>
    </fill>
    <fill>
      <patternFill patternType="solid">
        <fgColor theme="4" tint="0.59996337778862885"/>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theme="0" tint="-0.14996795556505021"/>
        <bgColor rgb="FFD9EAD3"/>
      </patternFill>
    </fill>
    <fill>
      <patternFill patternType="solid">
        <fgColor theme="6" tint="-0.24994659260841701"/>
        <bgColor indexed="64"/>
      </patternFill>
    </fill>
    <fill>
      <patternFill patternType="solid">
        <fgColor theme="6" tint="0.59996337778862885"/>
        <bgColor rgb="FFD9EAD3"/>
      </patternFill>
    </fill>
    <fill>
      <patternFill patternType="solid">
        <fgColor theme="6" tint="0.59996337778862885"/>
        <bgColor indexed="64"/>
      </patternFill>
    </fill>
    <fill>
      <patternFill patternType="solid">
        <fgColor theme="8" tint="-0.24994659260841701"/>
        <bgColor indexed="64"/>
      </patternFill>
    </fill>
    <fill>
      <patternFill patternType="solid">
        <fgColor theme="8" tint="0.59996337778862885"/>
        <bgColor rgb="FFD9EAD3"/>
      </patternFill>
    </fill>
    <fill>
      <patternFill patternType="solid">
        <fgColor theme="8" tint="0.59996337778862885"/>
        <bgColor indexed="64"/>
      </patternFill>
    </fill>
    <fill>
      <patternFill patternType="solid">
        <fgColor theme="8" tint="0.79998168889431442"/>
        <bgColor rgb="FFFFFFFF"/>
      </patternFill>
    </fill>
    <fill>
      <patternFill patternType="solid">
        <fgColor theme="8" tint="0.59996337778862885"/>
        <bgColor theme="8" tint="0.59996337778862885"/>
      </patternFill>
    </fill>
    <fill>
      <patternFill patternType="solid">
        <fgColor theme="9" tint="-0.24994659260841701"/>
        <bgColor rgb="FFF4CCCC"/>
      </patternFill>
    </fill>
    <fill>
      <patternFill patternType="solid">
        <fgColor theme="4"/>
        <bgColor rgb="FFF4CCCC"/>
      </patternFill>
    </fill>
    <fill>
      <patternFill patternType="solid">
        <fgColor theme="0" tint="-0.499984740745262"/>
        <bgColor rgb="FFF4CCCC"/>
      </patternFill>
    </fill>
    <fill>
      <patternFill patternType="solid">
        <fgColor theme="6" tint="-0.24994659260841701"/>
        <bgColor rgb="FFF4CCCC"/>
      </patternFill>
    </fill>
    <fill>
      <patternFill patternType="solid">
        <fgColor theme="8" tint="-0.24994659260841701"/>
        <bgColor rgb="FFF4CCCC"/>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2" tint="-0.14996795556505021"/>
        <bgColor indexed="64"/>
      </patternFill>
    </fill>
    <fill>
      <patternFill patternType="solid">
        <fgColor theme="2" tint="-0.14996795556505021"/>
        <bgColor rgb="FFFFFFFF"/>
      </patternFill>
    </fill>
    <fill>
      <patternFill patternType="solid">
        <fgColor theme="6" tint="0.59996337778862885"/>
        <bgColor rgb="FFFFFFFF"/>
      </patternFill>
    </fill>
    <fill>
      <patternFill patternType="solid">
        <fgColor theme="8" tint="0.59996337778862885"/>
        <bgColor rgb="FFFFFFFF"/>
      </patternFill>
    </fill>
    <fill>
      <patternFill patternType="solid">
        <fgColor rgb="FFFFC000"/>
        <bgColor rgb="FFD9EAD3"/>
      </patternFill>
    </fill>
    <fill>
      <patternFill patternType="solid">
        <fgColor rgb="FFCCCC00"/>
        <bgColor indexed="64"/>
      </patternFill>
    </fill>
    <fill>
      <patternFill patternType="solid">
        <fgColor rgb="FFCCCC00"/>
        <bgColor rgb="FFD9EAD3"/>
      </patternFill>
    </fill>
    <fill>
      <patternFill patternType="solid">
        <fgColor rgb="FF4285F4"/>
        <bgColor indexed="64"/>
      </patternFill>
    </fill>
    <fill>
      <patternFill patternType="solid">
        <fgColor rgb="FFF0376E"/>
        <bgColor indexed="64"/>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FC599"/>
        <bgColor indexed="64"/>
      </patternFill>
    </fill>
    <fill>
      <patternFill patternType="solid">
        <fgColor rgb="FFFFE1CC"/>
        <bgColor rgb="FFFFFFFF"/>
      </patternFill>
    </fill>
    <fill>
      <patternFill patternType="solid">
        <fgColor theme="9" tint="-0.249977111117893"/>
        <bgColor indexed="64"/>
      </patternFill>
    </fill>
    <fill>
      <patternFill patternType="solid">
        <fgColor rgb="FF808080"/>
        <bgColor indexed="64"/>
      </patternFill>
    </fill>
    <fill>
      <patternFill patternType="solid">
        <fgColor rgb="FFBC8E03"/>
        <bgColor indexed="64"/>
      </patternFill>
    </fill>
    <fill>
      <patternFill patternType="solid">
        <fgColor rgb="FFBE5201"/>
        <bgColor indexed="64"/>
      </patternFill>
    </fill>
    <fill>
      <patternFill patternType="solid">
        <fgColor rgb="FFCCCC00"/>
        <bgColor rgb="FFFFF2CC"/>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E9E9E"/>
      </left>
      <right style="medium">
        <color rgb="FF9E9E9E"/>
      </right>
      <top style="medium">
        <color rgb="FF9E9E9E"/>
      </top>
      <bottom/>
      <diagonal/>
    </border>
    <border>
      <left style="medium">
        <color rgb="FF9E9E9E"/>
      </left>
      <right style="medium">
        <color rgb="FF9E9E9E"/>
      </right>
      <top/>
      <bottom style="medium">
        <color rgb="FF9E9E9E"/>
      </bottom>
      <diagonal/>
    </border>
    <border>
      <left style="medium">
        <color rgb="FF9E9E9E"/>
      </left>
      <right style="medium">
        <color rgb="FF9E9E9E"/>
      </right>
      <top/>
      <bottom/>
      <diagonal/>
    </border>
    <border>
      <left/>
      <right/>
      <top/>
      <bottom style="medium">
        <color rgb="FF9E9E9E"/>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7" fillId="0" borderId="0"/>
  </cellStyleXfs>
  <cellXfs count="618">
    <xf numFmtId="0" fontId="0" fillId="0" borderId="0" xfId="0"/>
    <xf numFmtId="0" fontId="12" fillId="0" borderId="0" xfId="0" applyFont="1"/>
    <xf numFmtId="0" fontId="11" fillId="0" borderId="0" xfId="0" applyFont="1" applyAlignment="1">
      <alignment vertical="center"/>
    </xf>
    <xf numFmtId="0" fontId="13" fillId="0" borderId="0" xfId="0" applyFont="1" applyAlignment="1">
      <alignment vertical="center"/>
    </xf>
    <xf numFmtId="0" fontId="14" fillId="0" borderId="0" xfId="0" applyFont="1"/>
    <xf numFmtId="0" fontId="17" fillId="0" borderId="16" xfId="0" applyFont="1" applyBorder="1" applyAlignment="1">
      <alignment vertical="center" wrapText="1"/>
    </xf>
    <xf numFmtId="0" fontId="17" fillId="0" borderId="17" xfId="0" applyFont="1" applyBorder="1" applyAlignment="1">
      <alignment vertical="center" wrapText="1"/>
    </xf>
    <xf numFmtId="0" fontId="14" fillId="0" borderId="19" xfId="0" applyFont="1" applyBorder="1"/>
    <xf numFmtId="0" fontId="0" fillId="0" borderId="19" xfId="0" applyBorder="1"/>
    <xf numFmtId="0" fontId="18" fillId="0" borderId="18" xfId="0" applyFont="1" applyBorder="1" applyAlignment="1">
      <alignment vertical="center" wrapText="1"/>
    </xf>
    <xf numFmtId="0" fontId="18" fillId="0" borderId="17" xfId="0" applyFont="1" applyBorder="1" applyAlignment="1">
      <alignment vertical="center" wrapText="1"/>
    </xf>
    <xf numFmtId="17" fontId="0" fillId="0" borderId="0" xfId="0" applyNumberFormat="1"/>
    <xf numFmtId="0" fontId="36" fillId="0" borderId="16" xfId="0" applyFont="1" applyBorder="1" applyAlignment="1">
      <alignment vertical="center" wrapText="1"/>
    </xf>
    <xf numFmtId="0" fontId="9" fillId="8" borderId="10" xfId="0" applyFont="1" applyFill="1" applyBorder="1"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Protection="1">
      <protection hidden="1"/>
    </xf>
    <xf numFmtId="0" fontId="4" fillId="0" borderId="0" xfId="0" applyFont="1" applyAlignment="1" applyProtection="1">
      <alignment vertical="center" wrapText="1"/>
      <protection hidden="1"/>
    </xf>
    <xf numFmtId="0" fontId="24" fillId="2" borderId="25"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left" vertical="center" wrapText="1"/>
      <protection hidden="1"/>
    </xf>
    <xf numFmtId="0" fontId="24" fillId="2" borderId="10"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protection hidden="1"/>
    </xf>
    <xf numFmtId="0" fontId="25" fillId="2" borderId="1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right" vertical="center" wrapText="1"/>
      <protection hidden="1"/>
    </xf>
    <xf numFmtId="0" fontId="5" fillId="0" borderId="10"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5" fillId="0" borderId="10" xfId="0" applyFont="1" applyBorder="1" applyAlignment="1" applyProtection="1">
      <alignment horizontal="left" vertical="center" wrapText="1"/>
      <protection locked="0" hidden="1"/>
    </xf>
    <xf numFmtId="49" fontId="5" fillId="0" borderId="10" xfId="0" applyNumberFormat="1" applyFont="1" applyBorder="1" applyAlignment="1" applyProtection="1">
      <alignment vertical="center" wrapText="1"/>
      <protection locked="0" hidden="1"/>
    </xf>
    <xf numFmtId="0" fontId="5" fillId="0" borderId="10" xfId="0" applyFont="1" applyBorder="1" applyAlignment="1" applyProtection="1">
      <alignment vertical="center" wrapText="1"/>
      <protection locked="0" hidden="1"/>
    </xf>
    <xf numFmtId="0" fontId="4" fillId="0" borderId="10" xfId="0" applyFont="1" applyBorder="1" applyAlignment="1" applyProtection="1">
      <alignment vertical="center" wrapText="1"/>
      <protection locked="0" hidden="1"/>
    </xf>
    <xf numFmtId="0" fontId="23" fillId="5" borderId="40" xfId="0"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32" fillId="9" borderId="10" xfId="0" applyFont="1" applyFill="1" applyBorder="1" applyAlignment="1" applyProtection="1">
      <alignment horizontal="center" vertical="center" wrapText="1"/>
      <protection hidden="1"/>
    </xf>
    <xf numFmtId="0" fontId="29" fillId="0" borderId="0" xfId="0" applyFont="1" applyProtection="1">
      <protection hidden="1"/>
    </xf>
    <xf numFmtId="0" fontId="16" fillId="56" borderId="10" xfId="0" applyFont="1" applyFill="1" applyBorder="1" applyAlignment="1" applyProtection="1">
      <alignment horizontal="center" vertical="center" wrapText="1"/>
      <protection hidden="1"/>
    </xf>
    <xf numFmtId="0" fontId="15" fillId="14" borderId="10" xfId="0" applyFont="1" applyFill="1" applyBorder="1" applyAlignment="1" applyProtection="1">
      <alignment horizontal="center" vertical="center" wrapText="1"/>
      <protection hidden="1"/>
    </xf>
    <xf numFmtId="0" fontId="32" fillId="14" borderId="10" xfId="0"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32" fillId="28" borderId="10" xfId="0" applyFont="1" applyFill="1" applyBorder="1" applyAlignment="1" applyProtection="1">
      <alignment horizontal="center" vertical="center" wrapText="1"/>
      <protection hidden="1"/>
    </xf>
    <xf numFmtId="0" fontId="6" fillId="27"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0" fontId="32" fillId="19"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32" fillId="32" borderId="10" xfId="0"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32" fillId="34" borderId="10" xfId="0" applyFont="1" applyFill="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32" fillId="38"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32" fillId="41" borderId="10" xfId="0"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0" fontId="15" fillId="61" borderId="10" xfId="0" applyFont="1" applyFill="1" applyBorder="1" applyAlignment="1" applyProtection="1">
      <alignment horizontal="center" vertical="center" wrapText="1"/>
      <protection hidden="1"/>
    </xf>
    <xf numFmtId="0" fontId="32" fillId="61" borderId="10"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0" fontId="4" fillId="8" borderId="10" xfId="0" applyFont="1" applyFill="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4" fillId="8" borderId="11" xfId="0"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6" fillId="10" borderId="10" xfId="0" applyFont="1" applyFill="1" applyBorder="1" applyAlignment="1" applyProtection="1">
      <alignment horizontal="left" vertical="center" wrapText="1"/>
      <protection hidden="1"/>
    </xf>
    <xf numFmtId="0" fontId="6" fillId="56" borderId="10" xfId="0" applyFont="1" applyFill="1" applyBorder="1" applyAlignment="1" applyProtection="1">
      <alignment horizontal="left" vertical="center" wrapText="1"/>
      <protection hidden="1"/>
    </xf>
    <xf numFmtId="0" fontId="6" fillId="20" borderId="1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wrapText="1"/>
      <protection hidden="1"/>
    </xf>
    <xf numFmtId="0" fontId="6" fillId="31" borderId="10" xfId="0" applyFont="1" applyFill="1" applyBorder="1" applyAlignment="1" applyProtection="1">
      <alignment horizontal="left" vertical="center" wrapText="1"/>
      <protection hidden="1"/>
    </xf>
    <xf numFmtId="0" fontId="6" fillId="35" borderId="10" xfId="0" applyFont="1" applyFill="1" applyBorder="1" applyAlignment="1" applyProtection="1">
      <alignment horizontal="left" vertical="center" wrapText="1"/>
      <protection hidden="1"/>
    </xf>
    <xf numFmtId="0" fontId="6" fillId="37" borderId="10" xfId="0" applyFont="1" applyFill="1" applyBorder="1" applyAlignment="1" applyProtection="1">
      <alignment horizontal="left" vertical="center" wrapText="1"/>
      <protection hidden="1"/>
    </xf>
    <xf numFmtId="0" fontId="6" fillId="40" borderId="10" xfId="0" applyFont="1" applyFill="1" applyBorder="1" applyAlignment="1" applyProtection="1">
      <alignment horizontal="left" vertical="center" wrapText="1"/>
      <protection hidden="1"/>
    </xf>
    <xf numFmtId="0" fontId="6" fillId="62" borderId="10" xfId="0" applyFont="1" applyFill="1" applyBorder="1" applyAlignment="1" applyProtection="1">
      <alignment horizontal="left" vertical="center" wrapText="1"/>
      <protection hidden="1"/>
    </xf>
    <xf numFmtId="0" fontId="26" fillId="2" borderId="56" xfId="0" applyFont="1" applyFill="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locked="0" hidden="1"/>
    </xf>
    <xf numFmtId="0" fontId="26" fillId="2" borderId="57"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center" vertical="center" wrapText="1"/>
      <protection hidden="1"/>
    </xf>
    <xf numFmtId="0" fontId="24" fillId="21" borderId="60" xfId="0" applyFont="1" applyFill="1" applyBorder="1" applyAlignment="1" applyProtection="1">
      <alignment vertical="center" wrapText="1"/>
      <protection hidden="1"/>
    </xf>
    <xf numFmtId="0" fontId="5" fillId="0" borderId="34" xfId="0" applyFont="1" applyBorder="1" applyAlignment="1" applyProtection="1">
      <alignment horizontal="left" vertical="center" wrapText="1"/>
      <protection hidden="1"/>
    </xf>
    <xf numFmtId="0" fontId="2" fillId="2" borderId="34"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left" vertical="center" wrapText="1"/>
      <protection hidden="1"/>
    </xf>
    <xf numFmtId="0" fontId="0" fillId="0" borderId="0" xfId="0" applyProtection="1">
      <protection locked="0" hidden="1"/>
    </xf>
    <xf numFmtId="0" fontId="2" fillId="2" borderId="34" xfId="0" applyFont="1" applyFill="1" applyBorder="1" applyAlignment="1" applyProtection="1">
      <alignment horizontal="left" vertical="center" wrapText="1"/>
      <protection hidden="1"/>
    </xf>
    <xf numFmtId="0" fontId="24" fillId="2" borderId="34" xfId="0" applyFont="1" applyFill="1" applyBorder="1" applyAlignment="1" applyProtection="1">
      <alignment vertical="center" wrapText="1"/>
      <protection hidden="1"/>
    </xf>
    <xf numFmtId="0" fontId="4" fillId="0" borderId="66" xfId="0" applyFont="1" applyBorder="1" applyAlignment="1" applyProtection="1">
      <alignment vertical="center" wrapText="1"/>
      <protection locked="0" hidden="1"/>
    </xf>
    <xf numFmtId="0" fontId="35" fillId="0" borderId="34" xfId="0" applyFont="1" applyBorder="1" applyAlignment="1" applyProtection="1">
      <alignment horizontal="left" vertical="center" wrapText="1"/>
      <protection hidden="1"/>
    </xf>
    <xf numFmtId="0" fontId="9" fillId="9" borderId="10"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right" vertical="center" wrapText="1"/>
      <protection hidden="1"/>
    </xf>
    <xf numFmtId="0" fontId="9" fillId="14" borderId="10" xfId="0" applyFont="1" applyFill="1" applyBorder="1" applyAlignment="1" applyProtection="1">
      <alignment horizontal="center" vertical="center" wrapText="1"/>
      <protection hidden="1"/>
    </xf>
    <xf numFmtId="0" fontId="9" fillId="28" borderId="10" xfId="0" applyFont="1" applyFill="1" applyBorder="1" applyAlignment="1" applyProtection="1">
      <alignment horizontal="center" vertical="center" wrapText="1"/>
      <protection hidden="1"/>
    </xf>
    <xf numFmtId="0" fontId="9" fillId="19" borderId="10" xfId="0" applyFont="1" applyFill="1" applyBorder="1" applyAlignment="1" applyProtection="1">
      <alignment horizontal="center" vertical="center" wrapText="1"/>
      <protection hidden="1"/>
    </xf>
    <xf numFmtId="0" fontId="4" fillId="28" borderId="10" xfId="0" applyFont="1" applyFill="1" applyBorder="1" applyAlignment="1" applyProtection="1">
      <alignment horizontal="right" vertical="center" wrapText="1"/>
      <protection hidden="1"/>
    </xf>
    <xf numFmtId="0" fontId="4" fillId="14" borderId="10" xfId="0" applyFont="1" applyFill="1" applyBorder="1" applyAlignment="1" applyProtection="1">
      <alignment horizontal="right" vertical="center" wrapText="1"/>
      <protection hidden="1"/>
    </xf>
    <xf numFmtId="0" fontId="4" fillId="19" borderId="10" xfId="0" applyFont="1" applyFill="1" applyBorder="1" applyAlignment="1" applyProtection="1">
      <alignment horizontal="right" vertical="center" wrapText="1"/>
      <protection hidden="1"/>
    </xf>
    <xf numFmtId="0" fontId="4" fillId="6" borderId="10" xfId="0" applyFont="1" applyFill="1" applyBorder="1" applyAlignment="1" applyProtection="1">
      <alignment horizontal="right" vertical="center" wrapText="1"/>
      <protection hidden="1"/>
    </xf>
    <xf numFmtId="0" fontId="9" fillId="6" borderId="10" xfId="0" applyFont="1" applyFill="1" applyBorder="1" applyAlignment="1" applyProtection="1">
      <alignment horizontal="center" vertical="center" wrapText="1"/>
      <protection hidden="1"/>
    </xf>
    <xf numFmtId="0" fontId="9" fillId="32"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right" vertical="center" wrapText="1"/>
      <protection hidden="1"/>
    </xf>
    <xf numFmtId="0" fontId="9" fillId="52" borderId="10" xfId="0" applyFont="1" applyFill="1" applyBorder="1" applyAlignment="1" applyProtection="1">
      <alignment horizontal="center" vertical="center" wrapText="1"/>
      <protection hidden="1"/>
    </xf>
    <xf numFmtId="0" fontId="4" fillId="34" borderId="10" xfId="0" applyFont="1" applyFill="1" applyBorder="1" applyAlignment="1" applyProtection="1">
      <alignment horizontal="right" vertical="center" wrapText="1"/>
      <protection hidden="1"/>
    </xf>
    <xf numFmtId="0" fontId="9" fillId="38" borderId="10" xfId="0" applyFont="1" applyFill="1" applyBorder="1" applyAlignment="1" applyProtection="1">
      <alignment horizontal="center" vertical="center" wrapText="1"/>
      <protection hidden="1"/>
    </xf>
    <xf numFmtId="0" fontId="4" fillId="38" borderId="10" xfId="0" applyFont="1" applyFill="1" applyBorder="1" applyAlignment="1" applyProtection="1">
      <alignment horizontal="right" vertical="center" wrapText="1"/>
      <protection hidden="1"/>
    </xf>
    <xf numFmtId="0" fontId="9" fillId="41" borderId="10" xfId="0" applyFont="1" applyFill="1" applyBorder="1" applyAlignment="1" applyProtection="1">
      <alignment horizontal="center" vertical="center" wrapText="1"/>
      <protection hidden="1"/>
    </xf>
    <xf numFmtId="0" fontId="4" fillId="41" borderId="10" xfId="0" applyFont="1" applyFill="1" applyBorder="1" applyAlignment="1" applyProtection="1">
      <alignment horizontal="right" vertical="center" wrapText="1"/>
      <protection hidden="1"/>
    </xf>
    <xf numFmtId="0" fontId="9" fillId="61" borderId="10" xfId="0" applyFont="1" applyFill="1" applyBorder="1" applyAlignment="1" applyProtection="1">
      <alignment horizontal="center" vertical="center" wrapText="1"/>
      <protection hidden="1"/>
    </xf>
    <xf numFmtId="0" fontId="4" fillId="61" borderId="10" xfId="0" applyFont="1" applyFill="1" applyBorder="1" applyAlignment="1" applyProtection="1">
      <alignment horizontal="right" vertical="center" wrapText="1"/>
      <protection hidden="1"/>
    </xf>
    <xf numFmtId="0" fontId="4" fillId="8" borderId="10" xfId="0" applyFont="1" applyFill="1" applyBorder="1" applyAlignment="1" applyProtection="1">
      <alignment vertical="center" wrapText="1"/>
      <protection locked="0" hidden="1"/>
    </xf>
    <xf numFmtId="0" fontId="4" fillId="8" borderId="11" xfId="0" applyFont="1" applyFill="1" applyBorder="1" applyAlignment="1" applyProtection="1">
      <alignment vertical="center" wrapText="1"/>
      <protection locked="0" hidden="1"/>
    </xf>
    <xf numFmtId="0" fontId="8" fillId="0" borderId="0" xfId="0" applyFont="1" applyAlignment="1" applyProtection="1">
      <alignment vertical="center" wrapText="1"/>
      <protection hidden="1"/>
    </xf>
    <xf numFmtId="0" fontId="3" fillId="0" borderId="14" xfId="0" applyFont="1" applyBorder="1" applyProtection="1">
      <protection hidden="1"/>
    </xf>
    <xf numFmtId="0" fontId="9" fillId="6" borderId="29"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49" fontId="6" fillId="11" borderId="20" xfId="0" applyNumberFormat="1" applyFont="1" applyFill="1" applyBorder="1" applyAlignment="1" applyProtection="1">
      <alignment vertical="center" wrapText="1"/>
      <protection hidden="1"/>
    </xf>
    <xf numFmtId="0" fontId="10" fillId="23" borderId="31" xfId="0" applyFont="1" applyFill="1" applyBorder="1" applyAlignment="1" applyProtection="1">
      <alignment vertical="center" wrapText="1"/>
      <protection hidden="1"/>
    </xf>
    <xf numFmtId="0" fontId="10" fillId="23" borderId="15" xfId="0" applyFont="1" applyFill="1" applyBorder="1" applyAlignment="1" applyProtection="1">
      <alignment vertical="center" wrapText="1"/>
      <protection hidden="1"/>
    </xf>
    <xf numFmtId="0" fontId="10" fillId="23" borderId="34" xfId="0" applyFont="1" applyFill="1" applyBorder="1" applyAlignment="1" applyProtection="1">
      <alignment horizontal="center" vertical="center" wrapText="1"/>
      <protection hidden="1"/>
    </xf>
    <xf numFmtId="49" fontId="30" fillId="14" borderId="20" xfId="0" applyNumberFormat="1" applyFont="1" applyFill="1" applyBorder="1" applyAlignment="1" applyProtection="1">
      <alignment vertical="center" wrapText="1"/>
      <protection hidden="1"/>
    </xf>
    <xf numFmtId="0" fontId="10" fillId="25" borderId="31" xfId="0" applyFont="1" applyFill="1" applyBorder="1" applyAlignment="1" applyProtection="1">
      <alignment vertical="center" wrapText="1"/>
      <protection hidden="1"/>
    </xf>
    <xf numFmtId="0" fontId="10" fillId="25" borderId="15" xfId="0" applyFont="1" applyFill="1" applyBorder="1" applyAlignment="1" applyProtection="1">
      <alignment vertical="center" wrapText="1"/>
      <protection hidden="1"/>
    </xf>
    <xf numFmtId="0" fontId="10" fillId="25" borderId="34" xfId="0" applyFont="1" applyFill="1" applyBorder="1" applyAlignment="1" applyProtection="1">
      <alignment horizontal="center" vertical="center" wrapText="1"/>
      <protection hidden="1"/>
    </xf>
    <xf numFmtId="49" fontId="30" fillId="26" borderId="20" xfId="0" applyNumberFormat="1" applyFont="1" applyFill="1" applyBorder="1" applyAlignment="1" applyProtection="1">
      <alignment vertical="center" wrapText="1"/>
      <protection hidden="1"/>
    </xf>
    <xf numFmtId="0" fontId="10" fillId="42" borderId="31" xfId="0" applyFont="1" applyFill="1" applyBorder="1" applyAlignment="1" applyProtection="1">
      <alignment vertical="center" wrapText="1"/>
      <protection hidden="1"/>
    </xf>
    <xf numFmtId="0" fontId="10" fillId="42" borderId="15" xfId="0" applyFont="1" applyFill="1" applyBorder="1" applyAlignment="1" applyProtection="1">
      <alignment vertical="center" wrapText="1"/>
      <protection hidden="1"/>
    </xf>
    <xf numFmtId="0" fontId="27" fillId="28" borderId="34" xfId="0" applyFont="1" applyFill="1" applyBorder="1" applyAlignment="1" applyProtection="1">
      <alignment horizontal="center" vertical="center" wrapText="1"/>
      <protection hidden="1"/>
    </xf>
    <xf numFmtId="49" fontId="30" fillId="18" borderId="20" xfId="0" applyNumberFormat="1" applyFont="1" applyFill="1" applyBorder="1" applyAlignment="1" applyProtection="1">
      <alignment vertical="center" wrapText="1"/>
      <protection hidden="1"/>
    </xf>
    <xf numFmtId="0" fontId="10" fillId="16" borderId="31" xfId="0" applyFont="1" applyFill="1" applyBorder="1" applyAlignment="1" applyProtection="1">
      <alignment horizontal="left" vertical="center" wrapText="1"/>
      <protection hidden="1"/>
    </xf>
    <xf numFmtId="0" fontId="10" fillId="16" borderId="15" xfId="0" applyFont="1" applyFill="1" applyBorder="1" applyAlignment="1" applyProtection="1">
      <alignment horizontal="left" vertical="center" wrapText="1"/>
      <protection hidden="1"/>
    </xf>
    <xf numFmtId="0" fontId="27" fillId="16" borderId="34" xfId="0" applyFont="1" applyFill="1" applyBorder="1" applyAlignment="1" applyProtection="1">
      <alignment horizontal="center" vertical="center" wrapText="1"/>
      <protection hidden="1"/>
    </xf>
    <xf numFmtId="49" fontId="30" fillId="29" borderId="20" xfId="0" applyNumberFormat="1" applyFont="1" applyFill="1" applyBorder="1" applyAlignment="1" applyProtection="1">
      <alignment vertical="center" wrapText="1"/>
      <protection hidden="1"/>
    </xf>
    <xf numFmtId="0" fontId="10" fillId="6" borderId="31" xfId="0" applyFont="1" applyFill="1" applyBorder="1" applyAlignment="1" applyProtection="1">
      <alignment horizontal="left" vertical="center" wrapText="1"/>
      <protection hidden="1"/>
    </xf>
    <xf numFmtId="0" fontId="10" fillId="6" borderId="15" xfId="0" applyFont="1" applyFill="1" applyBorder="1" applyAlignment="1" applyProtection="1">
      <alignment horizontal="left" vertical="center" wrapText="1"/>
      <protection hidden="1"/>
    </xf>
    <xf numFmtId="0" fontId="10" fillId="49" borderId="31" xfId="0" applyFont="1" applyFill="1" applyBorder="1" applyAlignment="1" applyProtection="1">
      <alignment vertical="center" wrapText="1"/>
      <protection hidden="1"/>
    </xf>
    <xf numFmtId="0" fontId="27" fillId="6" borderId="34" xfId="0" applyFont="1" applyFill="1" applyBorder="1" applyAlignment="1" applyProtection="1">
      <alignment horizontal="center" vertical="center" wrapText="1"/>
      <protection hidden="1"/>
    </xf>
    <xf numFmtId="49" fontId="30" fillId="30" borderId="20" xfId="0" applyNumberFormat="1" applyFont="1" applyFill="1" applyBorder="1" applyAlignment="1" applyProtection="1">
      <alignment vertical="center" wrapText="1"/>
      <protection hidden="1"/>
    </xf>
    <xf numFmtId="0" fontId="10" fillId="50" borderId="31" xfId="0" applyFont="1" applyFill="1" applyBorder="1" applyAlignment="1" applyProtection="1">
      <alignment horizontal="left" vertical="center" wrapText="1"/>
      <protection hidden="1"/>
    </xf>
    <xf numFmtId="0" fontId="10" fillId="50" borderId="15" xfId="0" applyFont="1" applyFill="1" applyBorder="1" applyAlignment="1" applyProtection="1">
      <alignment horizontal="left" vertical="center" wrapText="1"/>
      <protection hidden="1"/>
    </xf>
    <xf numFmtId="0" fontId="10" fillId="51" borderId="31" xfId="0" applyFont="1" applyFill="1" applyBorder="1" applyAlignment="1" applyProtection="1">
      <alignment vertical="center" wrapText="1"/>
      <protection hidden="1"/>
    </xf>
    <xf numFmtId="0" fontId="27" fillId="50" borderId="34" xfId="0" applyFont="1" applyFill="1" applyBorder="1" applyAlignment="1" applyProtection="1">
      <alignment horizontal="center" vertical="center" wrapText="1"/>
      <protection hidden="1"/>
    </xf>
    <xf numFmtId="49" fontId="30" fillId="33" borderId="20" xfId="0" applyNumberFormat="1" applyFont="1" applyFill="1" applyBorder="1" applyAlignment="1" applyProtection="1">
      <alignment vertical="center" wrapText="1"/>
      <protection hidden="1"/>
    </xf>
    <xf numFmtId="0" fontId="10" fillId="52" borderId="31" xfId="0" applyFont="1" applyFill="1" applyBorder="1" applyAlignment="1" applyProtection="1">
      <alignment horizontal="left" vertical="center" wrapText="1"/>
      <protection hidden="1"/>
    </xf>
    <xf numFmtId="0" fontId="10" fillId="52" borderId="15" xfId="0" applyFont="1" applyFill="1" applyBorder="1" applyAlignment="1" applyProtection="1">
      <alignment horizontal="left" vertical="center" wrapText="1"/>
      <protection hidden="1"/>
    </xf>
    <xf numFmtId="0" fontId="10" fillId="52" borderId="31" xfId="0" applyFont="1" applyFill="1" applyBorder="1" applyAlignment="1" applyProtection="1">
      <alignment horizontal="center" vertical="center" wrapText="1"/>
      <protection hidden="1"/>
    </xf>
    <xf numFmtId="0" fontId="10" fillId="53" borderId="31" xfId="0" applyFont="1" applyFill="1" applyBorder="1" applyAlignment="1" applyProtection="1">
      <alignment vertical="center" wrapText="1"/>
      <protection hidden="1"/>
    </xf>
    <xf numFmtId="0" fontId="27" fillId="52" borderId="34" xfId="0" applyFont="1" applyFill="1" applyBorder="1" applyAlignment="1" applyProtection="1">
      <alignment horizontal="center" vertical="center" wrapText="1"/>
      <protection hidden="1"/>
    </xf>
    <xf numFmtId="49" fontId="30" fillId="36" borderId="20" xfId="0" applyNumberFormat="1" applyFont="1" applyFill="1" applyBorder="1" applyAlignment="1" applyProtection="1">
      <alignment vertical="center" wrapText="1"/>
      <protection hidden="1"/>
    </xf>
    <xf numFmtId="0" fontId="10" fillId="38" borderId="31" xfId="0" applyFont="1" applyFill="1" applyBorder="1" applyAlignment="1" applyProtection="1">
      <alignment horizontal="left" vertical="center" wrapText="1"/>
      <protection hidden="1"/>
    </xf>
    <xf numFmtId="0" fontId="10" fillId="38" borderId="34" xfId="0" applyFont="1" applyFill="1" applyBorder="1" applyAlignment="1" applyProtection="1">
      <alignment horizontal="center" vertical="center" wrapText="1"/>
      <protection hidden="1"/>
    </xf>
    <xf numFmtId="49" fontId="30" fillId="39" borderId="20" xfId="0" applyNumberFormat="1" applyFont="1" applyFill="1" applyBorder="1" applyAlignment="1" applyProtection="1">
      <alignment vertical="center" wrapText="1"/>
      <protection hidden="1"/>
    </xf>
    <xf numFmtId="0" fontId="10" fillId="41" borderId="31" xfId="0" applyFont="1" applyFill="1" applyBorder="1" applyAlignment="1" applyProtection="1">
      <alignment horizontal="left" vertical="center" wrapText="1"/>
      <protection hidden="1"/>
    </xf>
    <xf numFmtId="0" fontId="10" fillId="41" borderId="35" xfId="0" applyFont="1" applyFill="1" applyBorder="1" applyAlignment="1" applyProtection="1">
      <alignment horizontal="left" vertical="center" wrapText="1"/>
      <protection hidden="1"/>
    </xf>
    <xf numFmtId="0" fontId="10" fillId="41" borderId="33" xfId="0" applyFont="1" applyFill="1" applyBorder="1" applyAlignment="1" applyProtection="1">
      <alignment horizontal="center" vertical="center" wrapText="1"/>
      <protection hidden="1"/>
    </xf>
    <xf numFmtId="49" fontId="30" fillId="60" borderId="20" xfId="0" applyNumberFormat="1" applyFont="1" applyFill="1" applyBorder="1" applyAlignment="1" applyProtection="1">
      <alignment vertical="center" wrapText="1"/>
      <protection hidden="1"/>
    </xf>
    <xf numFmtId="0" fontId="10" fillId="8" borderId="31" xfId="0" applyFont="1" applyFill="1" applyBorder="1" applyAlignment="1" applyProtection="1">
      <alignment horizontal="left" vertical="center" wrapText="1"/>
      <protection hidden="1"/>
    </xf>
    <xf numFmtId="0" fontId="4" fillId="0" borderId="36" xfId="0" applyFont="1" applyBorder="1" applyAlignment="1" applyProtection="1">
      <alignment vertical="center" wrapText="1"/>
      <protection hidden="1"/>
    </xf>
    <xf numFmtId="0" fontId="4" fillId="0" borderId="37" xfId="0" applyFont="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73" xfId="0" applyFont="1" applyFill="1" applyBorder="1" applyAlignment="1" applyProtection="1">
      <alignment horizontal="center" vertical="center" wrapText="1"/>
      <protection hidden="1"/>
    </xf>
    <xf numFmtId="49" fontId="33" fillId="57" borderId="74" xfId="0" applyNumberFormat="1" applyFont="1" applyFill="1" applyBorder="1" applyAlignment="1" applyProtection="1">
      <alignment horizontal="left" vertical="center" wrapText="1"/>
      <protection hidden="1"/>
    </xf>
    <xf numFmtId="0" fontId="34" fillId="57" borderId="0" xfId="0" applyFont="1" applyFill="1" applyAlignment="1" applyProtection="1">
      <alignment horizontal="left" vertical="center" wrapText="1"/>
      <protection hidden="1"/>
    </xf>
    <xf numFmtId="0" fontId="34" fillId="57" borderId="10" xfId="0" applyFont="1" applyFill="1" applyBorder="1" applyAlignment="1" applyProtection="1">
      <alignment horizontal="left" vertical="center" wrapText="1"/>
      <protection hidden="1"/>
    </xf>
    <xf numFmtId="0" fontId="4" fillId="69" borderId="48" xfId="0" applyFont="1" applyFill="1" applyBorder="1" applyAlignment="1" applyProtection="1">
      <alignment horizontal="center" vertical="center" wrapText="1"/>
      <protection hidden="1"/>
    </xf>
    <xf numFmtId="0" fontId="10" fillId="57" borderId="10" xfId="0" applyFont="1" applyFill="1" applyBorder="1" applyAlignment="1" applyProtection="1">
      <alignment horizontal="left" vertical="center" wrapText="1"/>
      <protection hidden="1"/>
    </xf>
    <xf numFmtId="0" fontId="42" fillId="57" borderId="10" xfId="0" applyFont="1" applyFill="1" applyBorder="1" applyAlignment="1" applyProtection="1">
      <alignment horizontal="left" vertical="center" wrapText="1"/>
      <protection hidden="1"/>
    </xf>
    <xf numFmtId="0" fontId="4" fillId="3" borderId="8"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vertical="center" wrapText="1"/>
      <protection hidden="1"/>
    </xf>
    <xf numFmtId="0" fontId="4" fillId="3" borderId="48"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left" vertical="center" wrapText="1"/>
      <protection hidden="1"/>
    </xf>
    <xf numFmtId="0" fontId="35" fillId="3" borderId="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left" vertical="center" wrapText="1"/>
      <protection hidden="1"/>
    </xf>
    <xf numFmtId="0" fontId="48" fillId="0" borderId="0" xfId="1" applyFont="1"/>
    <xf numFmtId="0" fontId="48" fillId="0" borderId="0" xfId="1" applyFont="1" applyAlignment="1">
      <alignment vertical="center"/>
    </xf>
    <xf numFmtId="0" fontId="4" fillId="22" borderId="10" xfId="0" applyFont="1" applyFill="1" applyBorder="1" applyAlignment="1" applyProtection="1">
      <alignment horizontal="left" vertical="center" wrapText="1"/>
      <protection locked="0"/>
    </xf>
    <xf numFmtId="0" fontId="10" fillId="23" borderId="31" xfId="0" applyFont="1" applyFill="1" applyBorder="1" applyAlignment="1" applyProtection="1">
      <alignment vertical="center" wrapText="1"/>
      <protection locked="0"/>
    </xf>
    <xf numFmtId="0" fontId="9" fillId="6" borderId="3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5"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76" xfId="0" applyNumberFormat="1" applyFont="1" applyBorder="1" applyAlignment="1" applyProtection="1">
      <alignment horizontal="left" vertical="center" wrapText="1"/>
      <protection locked="0"/>
    </xf>
    <xf numFmtId="0" fontId="39" fillId="0" borderId="10"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49" fontId="35" fillId="0" borderId="10" xfId="0" applyNumberFormat="1" applyFont="1" applyBorder="1" applyAlignment="1" applyProtection="1">
      <alignment horizontal="left" vertical="center" wrapText="1"/>
      <protection locked="0"/>
    </xf>
    <xf numFmtId="49" fontId="35" fillId="0" borderId="34" xfId="0" applyNumberFormat="1" applyFont="1" applyBorder="1" applyAlignment="1" applyProtection="1">
      <alignment horizontal="left" vertical="center" wrapText="1"/>
      <protection locked="0"/>
    </xf>
    <xf numFmtId="0" fontId="0" fillId="0" borderId="0" xfId="0" applyProtection="1">
      <protection locked="0"/>
    </xf>
    <xf numFmtId="0" fontId="0" fillId="0" borderId="77" xfId="0" applyBorder="1" applyProtection="1">
      <protection locked="0"/>
    </xf>
    <xf numFmtId="0" fontId="49" fillId="0" borderId="0" xfId="0" applyFont="1" applyAlignment="1">
      <alignment horizontal="center" vertical="center" wrapText="1"/>
    </xf>
    <xf numFmtId="0" fontId="26" fillId="2" borderId="57" xfId="0" applyFont="1" applyFill="1" applyBorder="1" applyAlignment="1" applyProtection="1">
      <alignment horizontal="left" vertical="center" wrapText="1"/>
      <protection hidden="1"/>
    </xf>
    <xf numFmtId="0" fontId="26" fillId="2" borderId="59" xfId="0" applyFont="1" applyFill="1" applyBorder="1" applyAlignment="1" applyProtection="1">
      <alignment horizontal="left" vertical="center" wrapText="1"/>
      <protection hidden="1"/>
    </xf>
    <xf numFmtId="0" fontId="26" fillId="2" borderId="6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26" fillId="2" borderId="62"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26" fillId="2" borderId="64" xfId="0" applyFont="1" applyFill="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41" fillId="2" borderId="53" xfId="0" applyFont="1" applyFill="1" applyBorder="1" applyAlignment="1" applyProtection="1">
      <alignment horizontal="center" vertical="center" wrapText="1"/>
      <protection hidden="1"/>
    </xf>
    <xf numFmtId="0" fontId="41" fillId="2" borderId="54" xfId="0" applyFont="1" applyFill="1" applyBorder="1" applyAlignment="1" applyProtection="1">
      <alignment horizontal="center" vertical="center" wrapText="1"/>
      <protection hidden="1"/>
    </xf>
    <xf numFmtId="0" fontId="41" fillId="2" borderId="55" xfId="0" applyFont="1" applyFill="1" applyBorder="1" applyAlignment="1" applyProtection="1">
      <alignment horizontal="center" vertical="center" wrapText="1"/>
      <protection hidden="1"/>
    </xf>
    <xf numFmtId="0" fontId="26" fillId="2" borderId="61"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9" fillId="57" borderId="10" xfId="0" applyFont="1" applyFill="1" applyBorder="1" applyAlignment="1" applyProtection="1">
      <alignment horizontal="center" vertical="center" wrapText="1"/>
      <protection locked="0" hidden="1"/>
    </xf>
    <xf numFmtId="49" fontId="22" fillId="60" borderId="11" xfId="0" applyNumberFormat="1" applyFont="1" applyFill="1" applyBorder="1" applyAlignment="1" applyProtection="1">
      <alignment horizontal="center" vertical="center" wrapText="1"/>
      <protection hidden="1"/>
    </xf>
    <xf numFmtId="49" fontId="22" fillId="60" borderId="13" xfId="0" applyNumberFormat="1" applyFont="1" applyFill="1" applyBorder="1" applyAlignment="1" applyProtection="1">
      <alignment horizontal="center" vertical="center" wrapText="1"/>
      <protection hidden="1"/>
    </xf>
    <xf numFmtId="49" fontId="16" fillId="8" borderId="11" xfId="0" applyNumberFormat="1" applyFont="1" applyFill="1" applyBorder="1" applyAlignment="1" applyProtection="1">
      <alignment horizontal="center" vertical="center" wrapText="1"/>
      <protection locked="0"/>
    </xf>
    <xf numFmtId="49" fontId="16" fillId="8" borderId="12" xfId="0" applyNumberFormat="1" applyFont="1" applyFill="1" applyBorder="1" applyAlignment="1" applyProtection="1">
      <alignment horizontal="center" vertical="center" wrapText="1"/>
      <protection locked="0"/>
    </xf>
    <xf numFmtId="49" fontId="16" fillId="8" borderId="13"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6" fillId="62" borderId="10"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locked="0"/>
    </xf>
    <xf numFmtId="49" fontId="22" fillId="60" borderId="12" xfId="0" applyNumberFormat="1" applyFont="1" applyFill="1" applyBorder="1" applyAlignment="1" applyProtection="1">
      <alignment horizontal="center" vertical="center" wrapText="1"/>
      <protection locked="0"/>
    </xf>
    <xf numFmtId="49" fontId="22" fillId="60" borderId="13" xfId="0" applyNumberFormat="1" applyFont="1" applyFill="1" applyBorder="1" applyAlignment="1" applyProtection="1">
      <alignment horizontal="center" vertical="center" wrapText="1"/>
      <protection locked="0"/>
    </xf>
    <xf numFmtId="0" fontId="15" fillId="61" borderId="10"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locked="0"/>
    </xf>
    <xf numFmtId="0" fontId="4" fillId="22" borderId="21" xfId="0" applyFont="1" applyFill="1" applyBorder="1" applyAlignment="1" applyProtection="1">
      <alignment horizontal="left" vertical="center" wrapText="1"/>
      <protection locked="0"/>
    </xf>
    <xf numFmtId="0" fontId="4" fillId="22" borderId="22" xfId="0" applyFont="1" applyFill="1" applyBorder="1" applyAlignment="1" applyProtection="1">
      <alignment horizontal="left" vertical="center" wrapText="1"/>
      <protection locked="0"/>
    </xf>
    <xf numFmtId="0" fontId="4" fillId="22" borderId="23" xfId="0" applyFont="1" applyFill="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4" fillId="22" borderId="22" xfId="0" applyFont="1" applyFill="1" applyBorder="1" applyAlignment="1" applyProtection="1">
      <alignment horizontal="center" vertical="center" wrapText="1"/>
      <protection locked="0"/>
    </xf>
    <xf numFmtId="0" fontId="4" fillId="22" borderId="23" xfId="0" applyFont="1" applyFill="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4" fillId="8" borderId="11" xfId="0" applyFont="1" applyFill="1" applyBorder="1" applyAlignment="1" applyProtection="1">
      <alignment horizontal="left" vertical="center" wrapText="1"/>
      <protection locked="0"/>
    </xf>
    <xf numFmtId="0" fontId="4" fillId="8" borderId="12"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4" fillId="57" borderId="10" xfId="0" applyFont="1" applyFill="1" applyBorder="1" applyAlignment="1" applyProtection="1">
      <alignment horizontal="center" vertical="center" wrapText="1"/>
      <protection hidden="1"/>
    </xf>
    <xf numFmtId="0" fontId="4" fillId="57" borderId="10" xfId="0" applyFont="1" applyFill="1" applyBorder="1" applyAlignment="1" applyProtection="1">
      <alignment horizontal="center" vertical="center" wrapText="1"/>
      <protection locked="0" hidden="1"/>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4" fillId="22" borderId="13" xfId="0" applyFont="1" applyFill="1" applyBorder="1" applyAlignment="1" applyProtection="1">
      <alignment horizontal="left" vertical="center" wrapText="1"/>
      <protection locked="0"/>
    </xf>
    <xf numFmtId="0" fontId="32" fillId="61" borderId="11" xfId="0" applyFont="1" applyFill="1" applyBorder="1" applyAlignment="1" applyProtection="1">
      <alignment horizontal="center" vertical="center" wrapText="1"/>
      <protection hidden="1"/>
    </xf>
    <xf numFmtId="0" fontId="32" fillId="61" borderId="13" xfId="0" applyFont="1" applyFill="1" applyBorder="1" applyAlignment="1" applyProtection="1">
      <alignment horizontal="center" vertical="center" wrapText="1"/>
      <protection hidden="1"/>
    </xf>
    <xf numFmtId="0" fontId="4" fillId="0" borderId="20" xfId="0" applyFont="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locked="0" hidden="1"/>
    </xf>
    <xf numFmtId="0" fontId="35" fillId="0" borderId="10" xfId="0" applyFont="1" applyBorder="1" applyAlignment="1" applyProtection="1">
      <alignment horizontal="left" vertical="center" wrapText="1"/>
      <protection hidden="1"/>
    </xf>
    <xf numFmtId="0" fontId="6" fillId="62" borderId="11" xfId="0" applyFont="1" applyFill="1" applyBorder="1" applyAlignment="1" applyProtection="1">
      <alignment vertical="center" wrapText="1"/>
      <protection hidden="1"/>
    </xf>
    <xf numFmtId="0" fontId="0" fillId="61" borderId="13" xfId="0" applyFill="1" applyBorder="1" applyAlignment="1" applyProtection="1">
      <alignment vertical="center" wrapText="1"/>
      <protection hidden="1"/>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15" fillId="14" borderId="10" xfId="0" applyFont="1" applyFill="1" applyBorder="1" applyAlignment="1" applyProtection="1">
      <alignment horizontal="center" vertical="center" wrapText="1"/>
      <protection hidden="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6" fillId="20" borderId="11" xfId="0" applyFont="1" applyFill="1" applyBorder="1" applyAlignment="1" applyProtection="1">
      <alignment horizontal="left" vertical="center" wrapText="1"/>
      <protection hidden="1"/>
    </xf>
    <xf numFmtId="0" fontId="6" fillId="20" borderId="13" xfId="0" applyFont="1" applyFill="1" applyBorder="1" applyAlignment="1" applyProtection="1">
      <alignment horizontal="left" vertical="center" wrapText="1"/>
      <protection hidden="1"/>
    </xf>
    <xf numFmtId="0" fontId="15" fillId="6" borderId="10" xfId="0"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5" fillId="61" borderId="11" xfId="0" applyFont="1" applyFill="1" applyBorder="1" applyAlignment="1" applyProtection="1">
      <alignment horizontal="center" vertical="center" wrapText="1"/>
      <protection hidden="1"/>
    </xf>
    <xf numFmtId="0" fontId="15" fillId="61" borderId="12" xfId="0" applyFont="1" applyFill="1" applyBorder="1" applyAlignment="1" applyProtection="1">
      <alignment horizontal="center" vertical="center" wrapText="1"/>
      <protection hidden="1"/>
    </xf>
    <xf numFmtId="0" fontId="15" fillId="61" borderId="13"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0" fillId="58" borderId="12" xfId="0" applyFont="1" applyFill="1" applyBorder="1" applyAlignment="1" applyProtection="1">
      <alignment horizontal="left" vertical="center" wrapText="1"/>
      <protection hidden="1"/>
    </xf>
    <xf numFmtId="0" fontId="10" fillId="58" borderId="13" xfId="0" applyFont="1" applyFill="1" applyBorder="1" applyAlignment="1" applyProtection="1">
      <alignment horizontal="left" vertical="center" wrapText="1"/>
      <protection hidden="1"/>
    </xf>
    <xf numFmtId="0" fontId="10" fillId="58" borderId="12" xfId="0" applyFont="1" applyFill="1" applyBorder="1" applyAlignment="1" applyProtection="1">
      <alignment horizontal="center" vertical="center" wrapText="1"/>
      <protection hidden="1"/>
    </xf>
    <xf numFmtId="0" fontId="10" fillId="58" borderId="13" xfId="0" applyFont="1" applyFill="1" applyBorder="1" applyAlignment="1" applyProtection="1">
      <alignment horizontal="center" vertical="center" wrapText="1"/>
      <protection hidden="1"/>
    </xf>
    <xf numFmtId="49" fontId="10" fillId="8" borderId="11" xfId="0" applyNumberFormat="1" applyFont="1" applyFill="1" applyBorder="1" applyAlignment="1" applyProtection="1">
      <alignment horizontal="center" vertical="center" wrapText="1"/>
      <protection locked="0"/>
    </xf>
    <xf numFmtId="49" fontId="10" fillId="8" borderId="12" xfId="0" applyNumberFormat="1" applyFont="1" applyFill="1" applyBorder="1" applyAlignment="1" applyProtection="1">
      <alignment horizontal="center" vertical="center" wrapText="1"/>
      <protection locked="0"/>
    </xf>
    <xf numFmtId="49" fontId="10" fillId="8" borderId="13"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13"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hidden="1"/>
    </xf>
    <xf numFmtId="0" fontId="4" fillId="22" borderId="21" xfId="0" applyFont="1" applyFill="1" applyBorder="1" applyAlignment="1" applyProtection="1">
      <alignment horizontal="left" vertical="center" wrapText="1"/>
      <protection hidden="1"/>
    </xf>
    <xf numFmtId="0" fontId="4" fillId="22" borderId="27" xfId="0" applyFont="1" applyFill="1" applyBorder="1" applyAlignment="1" applyProtection="1">
      <alignment horizontal="left" vertical="center" wrapText="1"/>
      <protection hidden="1"/>
    </xf>
    <xf numFmtId="0" fontId="4" fillId="22" borderId="28" xfId="0" applyFont="1" applyFill="1" applyBorder="1" applyAlignment="1" applyProtection="1">
      <alignment horizontal="left" vertical="center" wrapText="1"/>
      <protection hidden="1"/>
    </xf>
    <xf numFmtId="0" fontId="4" fillId="22" borderId="22" xfId="0" applyFont="1" applyFill="1" applyBorder="1" applyAlignment="1" applyProtection="1">
      <alignment horizontal="left" vertical="center" wrapText="1"/>
      <protection hidden="1"/>
    </xf>
    <xf numFmtId="0" fontId="4" fillId="22" borderId="23" xfId="0" applyFont="1" applyFill="1" applyBorder="1" applyAlignment="1" applyProtection="1">
      <alignment horizontal="left" vertical="center" wrapText="1"/>
      <protection hidden="1"/>
    </xf>
    <xf numFmtId="0" fontId="4" fillId="57" borderId="46" xfId="0" applyFont="1" applyFill="1" applyBorder="1" applyAlignment="1" applyProtection="1">
      <alignment horizontal="center" vertical="center" wrapText="1"/>
      <protection hidden="1"/>
    </xf>
    <xf numFmtId="0" fontId="4" fillId="57" borderId="47" xfId="0" applyFont="1" applyFill="1" applyBorder="1" applyAlignment="1" applyProtection="1">
      <alignment horizontal="center" vertical="center" wrapText="1"/>
      <protection hidden="1"/>
    </xf>
    <xf numFmtId="0" fontId="4" fillId="57" borderId="27" xfId="0" applyFont="1" applyFill="1" applyBorder="1" applyAlignment="1" applyProtection="1">
      <alignment horizontal="center" vertical="center" wrapText="1"/>
      <protection hidden="1"/>
    </xf>
    <xf numFmtId="0" fontId="4" fillId="57" borderId="28" xfId="0" applyFont="1" applyFill="1" applyBorder="1" applyAlignment="1" applyProtection="1">
      <alignment horizontal="center" vertical="center" wrapText="1"/>
      <protection hidden="1"/>
    </xf>
    <xf numFmtId="0" fontId="4" fillId="57" borderId="22" xfId="0" applyFont="1" applyFill="1" applyBorder="1" applyAlignment="1" applyProtection="1">
      <alignment horizontal="center" vertical="center" wrapText="1"/>
      <protection hidden="1"/>
    </xf>
    <xf numFmtId="0" fontId="4" fillId="57" borderId="23"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hidden="1"/>
    </xf>
    <xf numFmtId="49" fontId="22" fillId="18" borderId="13" xfId="0" applyNumberFormat="1"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49" fontId="22" fillId="57" borderId="45" xfId="0" applyNumberFormat="1" applyFont="1" applyFill="1" applyBorder="1" applyAlignment="1" applyProtection="1">
      <alignment horizontal="center" vertical="center" wrapText="1"/>
      <protection hidden="1"/>
    </xf>
    <xf numFmtId="49" fontId="22" fillId="57" borderId="13" xfId="0" applyNumberFormat="1" applyFont="1" applyFill="1" applyBorder="1" applyAlignment="1" applyProtection="1">
      <alignment horizontal="center" vertical="center" wrapText="1"/>
      <protection hidden="1"/>
    </xf>
    <xf numFmtId="49" fontId="22" fillId="57" borderId="11" xfId="0" applyNumberFormat="1" applyFont="1" applyFill="1" applyBorder="1" applyAlignment="1" applyProtection="1">
      <alignment horizontal="center" vertical="center" wrapText="1"/>
      <protection hidden="1"/>
    </xf>
    <xf numFmtId="0" fontId="6" fillId="58" borderId="45" xfId="0" applyFont="1" applyFill="1" applyBorder="1" applyAlignment="1" applyProtection="1">
      <alignment horizontal="left" vertical="center" wrapText="1"/>
      <protection hidden="1"/>
    </xf>
    <xf numFmtId="0" fontId="6" fillId="58" borderId="13" xfId="0" applyFont="1" applyFill="1" applyBorder="1" applyAlignment="1" applyProtection="1">
      <alignment horizontal="left" vertical="center" wrapText="1"/>
      <protection hidden="1"/>
    </xf>
    <xf numFmtId="0" fontId="10" fillId="58" borderId="11" xfId="0" applyFont="1" applyFill="1" applyBorder="1" applyAlignment="1" applyProtection="1">
      <alignment horizontal="left" vertical="center" wrapText="1"/>
      <protection hidden="1"/>
    </xf>
    <xf numFmtId="49" fontId="28" fillId="8" borderId="11" xfId="0" applyNumberFormat="1" applyFont="1" applyFill="1" applyBorder="1" applyAlignment="1" applyProtection="1">
      <alignment horizontal="center" vertical="center" wrapText="1"/>
      <protection locked="0"/>
    </xf>
    <xf numFmtId="49" fontId="28" fillId="8" borderId="12" xfId="0" applyNumberFormat="1" applyFont="1" applyFill="1" applyBorder="1" applyAlignment="1" applyProtection="1">
      <alignment horizontal="center" vertical="center" wrapText="1"/>
      <protection locked="0"/>
    </xf>
    <xf numFmtId="49" fontId="28" fillId="8" borderId="13" xfId="0" applyNumberFormat="1" applyFont="1" applyFill="1" applyBorder="1" applyAlignment="1" applyProtection="1">
      <alignment horizontal="center" vertical="center" wrapText="1"/>
      <protection locked="0"/>
    </xf>
    <xf numFmtId="0" fontId="6" fillId="58" borderId="11" xfId="0" applyFont="1" applyFill="1" applyBorder="1" applyAlignment="1" applyProtection="1">
      <alignment horizontal="center" vertical="center" wrapText="1"/>
      <protection hidden="1"/>
    </xf>
    <xf numFmtId="0" fontId="6" fillId="58" borderId="12" xfId="0" applyFont="1" applyFill="1" applyBorder="1" applyAlignment="1" applyProtection="1">
      <alignment horizontal="center" vertical="center" wrapText="1"/>
      <protection hidden="1"/>
    </xf>
    <xf numFmtId="0" fontId="6" fillId="58" borderId="13" xfId="0" applyFont="1" applyFill="1" applyBorder="1" applyAlignment="1" applyProtection="1">
      <alignment horizontal="center" vertical="center" wrapText="1"/>
      <protection hidden="1"/>
    </xf>
    <xf numFmtId="0" fontId="10" fillId="58" borderId="20" xfId="0" applyFont="1" applyFill="1" applyBorder="1" applyAlignment="1" applyProtection="1">
      <alignment horizontal="left" vertical="center" wrapText="1"/>
      <protection hidden="1"/>
    </xf>
    <xf numFmtId="0" fontId="10" fillId="58" borderId="21" xfId="0" applyFont="1" applyFill="1" applyBorder="1" applyAlignment="1" applyProtection="1">
      <alignment horizontal="left" vertical="center" wrapText="1"/>
      <protection hidden="1"/>
    </xf>
    <xf numFmtId="0" fontId="10" fillId="58" borderId="27" xfId="0" applyFont="1" applyFill="1" applyBorder="1" applyAlignment="1" applyProtection="1">
      <alignment horizontal="left" vertical="center" wrapText="1"/>
      <protection hidden="1"/>
    </xf>
    <xf numFmtId="0" fontId="10" fillId="58" borderId="28" xfId="0" applyFont="1" applyFill="1" applyBorder="1" applyAlignment="1" applyProtection="1">
      <alignment horizontal="left" vertical="center" wrapText="1"/>
      <protection hidden="1"/>
    </xf>
    <xf numFmtId="0" fontId="10" fillId="58" borderId="22" xfId="0" applyFont="1" applyFill="1" applyBorder="1" applyAlignment="1" applyProtection="1">
      <alignment horizontal="left" vertical="center" wrapText="1"/>
      <protection hidden="1"/>
    </xf>
    <xf numFmtId="0" fontId="10" fillId="58" borderId="23" xfId="0" applyFont="1" applyFill="1" applyBorder="1" applyAlignment="1" applyProtection="1">
      <alignment horizontal="left" vertical="center" wrapText="1"/>
      <protection hidden="1"/>
    </xf>
    <xf numFmtId="0" fontId="6" fillId="58" borderId="45"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left" vertical="center" wrapText="1"/>
      <protection hidden="1"/>
    </xf>
    <xf numFmtId="0" fontId="6" fillId="58" borderId="28" xfId="0" applyFont="1" applyFill="1" applyBorder="1" applyAlignment="1" applyProtection="1">
      <alignment horizontal="left" vertical="center" wrapText="1"/>
      <protection hidden="1"/>
    </xf>
    <xf numFmtId="0" fontId="32" fillId="19" borderId="11" xfId="0" applyFont="1" applyFill="1" applyBorder="1" applyAlignment="1" applyProtection="1">
      <alignment horizontal="center" vertical="center" wrapText="1"/>
      <protection hidden="1"/>
    </xf>
    <xf numFmtId="0" fontId="32" fillId="19" borderId="13"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locked="0"/>
    </xf>
    <xf numFmtId="49" fontId="22" fillId="18" borderId="12" xfId="0" applyNumberFormat="1" applyFont="1" applyFill="1" applyBorder="1" applyAlignment="1" applyProtection="1">
      <alignment horizontal="center" vertical="center" wrapText="1"/>
      <protection locked="0"/>
    </xf>
    <xf numFmtId="49" fontId="22" fillId="18" borderId="13" xfId="0" applyNumberFormat="1" applyFont="1" applyFill="1" applyBorder="1" applyAlignment="1" applyProtection="1">
      <alignment horizontal="center" vertical="center" wrapText="1"/>
      <protection locked="0"/>
    </xf>
    <xf numFmtId="0" fontId="32" fillId="34" borderId="11" xfId="0" applyFont="1" applyFill="1" applyBorder="1" applyAlignment="1" applyProtection="1">
      <alignment horizontal="center" vertical="center" wrapText="1"/>
      <protection hidden="1"/>
    </xf>
    <xf numFmtId="0" fontId="32" fillId="34" borderId="13"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49" fontId="22" fillId="39" borderId="11" xfId="0" applyNumberFormat="1" applyFont="1" applyFill="1" applyBorder="1" applyAlignment="1" applyProtection="1">
      <alignment horizontal="center" vertical="center" wrapText="1"/>
      <protection locked="0"/>
    </xf>
    <xf numFmtId="49" fontId="22" fillId="39" borderId="12" xfId="0" applyNumberFormat="1" applyFont="1" applyFill="1" applyBorder="1" applyAlignment="1" applyProtection="1">
      <alignment horizontal="center" vertical="center" wrapText="1"/>
      <protection locked="0"/>
    </xf>
    <xf numFmtId="49" fontId="22" fillId="39" borderId="13" xfId="0" applyNumberFormat="1" applyFont="1" applyFill="1" applyBorder="1" applyAlignment="1" applyProtection="1">
      <alignment horizontal="center" vertical="center" wrapText="1"/>
      <protection locked="0"/>
    </xf>
    <xf numFmtId="49" fontId="22" fillId="39" borderId="11" xfId="0" applyNumberFormat="1" applyFont="1" applyFill="1" applyBorder="1" applyAlignment="1" applyProtection="1">
      <alignment horizontal="center" vertical="center" wrapText="1"/>
      <protection hidden="1"/>
    </xf>
    <xf numFmtId="49" fontId="22" fillId="39" borderId="13" xfId="0" applyNumberFormat="1" applyFont="1" applyFill="1" applyBorder="1" applyAlignment="1" applyProtection="1">
      <alignment horizontal="center" vertical="center" wrapText="1"/>
      <protection hidden="1"/>
    </xf>
    <xf numFmtId="0" fontId="23" fillId="5" borderId="42" xfId="0" applyFont="1" applyFill="1" applyBorder="1" applyAlignment="1" applyProtection="1">
      <alignment horizontal="center" vertical="center" wrapText="1"/>
      <protection hidden="1"/>
    </xf>
    <xf numFmtId="0" fontId="23" fillId="5" borderId="43" xfId="0" applyFont="1" applyFill="1" applyBorder="1" applyAlignment="1" applyProtection="1">
      <alignment horizontal="center" vertical="center" wrapText="1"/>
      <protection hidden="1"/>
    </xf>
    <xf numFmtId="0" fontId="23" fillId="5" borderId="44"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6" fillId="58" borderId="46" xfId="0" applyFont="1" applyFill="1" applyBorder="1" applyAlignment="1" applyProtection="1">
      <alignment horizontal="center" vertical="center" wrapText="1"/>
      <protection hidden="1"/>
    </xf>
    <xf numFmtId="0" fontId="6" fillId="58" borderId="47"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center" vertical="center" wrapText="1"/>
      <protection hidden="1"/>
    </xf>
    <xf numFmtId="0" fontId="6" fillId="58" borderId="28" xfId="0" applyFont="1" applyFill="1" applyBorder="1" applyAlignment="1" applyProtection="1">
      <alignment horizontal="center" vertical="center" wrapText="1"/>
      <protection hidden="1"/>
    </xf>
    <xf numFmtId="0" fontId="6" fillId="58" borderId="22" xfId="0" applyFont="1" applyFill="1" applyBorder="1" applyAlignment="1" applyProtection="1">
      <alignment horizontal="center" vertical="center" wrapText="1"/>
      <protection hidden="1"/>
    </xf>
    <xf numFmtId="0" fontId="6" fillId="58" borderId="23"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6" fillId="56" borderId="11" xfId="0" applyFont="1" applyFill="1" applyBorder="1" applyAlignment="1" applyProtection="1">
      <alignment horizontal="left" vertical="center" wrapText="1"/>
      <protection hidden="1"/>
    </xf>
    <xf numFmtId="0" fontId="6" fillId="56" borderId="13" xfId="0" applyFont="1" applyFill="1" applyBorder="1" applyAlignment="1" applyProtection="1">
      <alignment horizontal="left" vertical="center" wrapText="1"/>
      <protection hidden="1"/>
    </xf>
    <xf numFmtId="0" fontId="16" fillId="56" borderId="10"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left" vertical="center" wrapText="1"/>
      <protection hidden="1"/>
    </xf>
    <xf numFmtId="0" fontId="6" fillId="10" borderId="13" xfId="0" applyFont="1" applyFill="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49" fontId="22" fillId="14" borderId="11" xfId="0" applyNumberFormat="1" applyFont="1" applyFill="1" applyBorder="1" applyAlignment="1" applyProtection="1">
      <alignment horizontal="center" vertical="center" wrapText="1"/>
      <protection hidden="1"/>
    </xf>
    <xf numFmtId="49" fontId="22" fillId="14" borderId="13" xfId="0" applyNumberFormat="1" applyFont="1" applyFill="1" applyBorder="1" applyAlignment="1" applyProtection="1">
      <alignment horizontal="center" vertical="center" wrapText="1"/>
      <protection hidden="1"/>
    </xf>
    <xf numFmtId="0" fontId="32" fillId="14" borderId="11" xfId="0" applyFont="1" applyFill="1" applyBorder="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49" fontId="22" fillId="7" borderId="11" xfId="0" applyNumberFormat="1" applyFont="1" applyFill="1" applyBorder="1" applyAlignment="1" applyProtection="1">
      <alignment horizontal="center" vertical="center" wrapText="1"/>
      <protection hidden="1"/>
    </xf>
    <xf numFmtId="49" fontId="22" fillId="7" borderId="13" xfId="0" applyNumberFormat="1" applyFont="1" applyFill="1" applyBorder="1" applyAlignment="1" applyProtection="1">
      <alignment horizontal="center" vertical="center" wrapText="1"/>
      <protection hidden="1"/>
    </xf>
    <xf numFmtId="0" fontId="32" fillId="9" borderId="11" xfId="0" applyFont="1" applyFill="1" applyBorder="1" applyAlignment="1" applyProtection="1">
      <alignment horizontal="center" vertical="center" wrapText="1"/>
      <protection hidden="1"/>
    </xf>
    <xf numFmtId="0" fontId="32" fillId="9" borderId="13" xfId="0" applyFont="1" applyFill="1" applyBorder="1" applyAlignment="1" applyProtection="1">
      <alignment horizontal="center" vertical="center" wrapText="1"/>
      <protection hidden="1"/>
    </xf>
    <xf numFmtId="49" fontId="22" fillId="7" borderId="11" xfId="0" applyNumberFormat="1" applyFont="1" applyFill="1" applyBorder="1" applyAlignment="1" applyProtection="1">
      <alignment horizontal="center" vertical="center" wrapText="1"/>
      <protection locked="0"/>
    </xf>
    <xf numFmtId="49" fontId="22" fillId="7" borderId="12" xfId="0" applyNumberFormat="1" applyFont="1" applyFill="1" applyBorder="1" applyAlignment="1" applyProtection="1">
      <alignment horizontal="center" vertical="center" wrapText="1"/>
      <protection locked="0"/>
    </xf>
    <xf numFmtId="49" fontId="22" fillId="7" borderId="13" xfId="0" applyNumberFormat="1" applyFont="1" applyFill="1" applyBorder="1" applyAlignment="1" applyProtection="1">
      <alignment horizontal="center" vertical="center" wrapText="1"/>
      <protection locked="0"/>
    </xf>
    <xf numFmtId="49" fontId="22" fillId="13" borderId="11" xfId="0" applyNumberFormat="1" applyFont="1" applyFill="1" applyBorder="1" applyAlignment="1" applyProtection="1">
      <alignment horizontal="center" vertical="center" wrapText="1"/>
      <protection locked="0"/>
    </xf>
    <xf numFmtId="49" fontId="22" fillId="13" borderId="12" xfId="0" applyNumberFormat="1" applyFont="1" applyFill="1" applyBorder="1" applyAlignment="1" applyProtection="1">
      <alignment horizontal="center" vertical="center" wrapText="1"/>
      <protection locked="0"/>
    </xf>
    <xf numFmtId="49" fontId="22" fillId="13" borderId="13" xfId="0" applyNumberFormat="1" applyFont="1" applyFill="1" applyBorder="1" applyAlignment="1" applyProtection="1">
      <alignment horizontal="center" vertical="center" wrapText="1"/>
      <protection locked="0"/>
    </xf>
    <xf numFmtId="49" fontId="22" fillId="26" borderId="11" xfId="0" applyNumberFormat="1" applyFont="1" applyFill="1" applyBorder="1" applyAlignment="1" applyProtection="1">
      <alignment horizontal="center" vertical="center" wrapText="1"/>
      <protection hidden="1"/>
    </xf>
    <xf numFmtId="49" fontId="22" fillId="26" borderId="13" xfId="0" applyNumberFormat="1"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6" fillId="27" borderId="11" xfId="0" applyFont="1" applyFill="1" applyBorder="1" applyAlignment="1" applyProtection="1">
      <alignment horizontal="left" vertical="center" wrapText="1"/>
      <protection hidden="1"/>
    </xf>
    <xf numFmtId="0" fontId="6" fillId="27" borderId="13" xfId="0" applyFont="1" applyFill="1" applyBorder="1" applyAlignment="1" applyProtection="1">
      <alignment horizontal="left" vertical="center" wrapText="1"/>
      <protection hidden="1"/>
    </xf>
    <xf numFmtId="0" fontId="32" fillId="28" borderId="11" xfId="0" applyFont="1" applyFill="1" applyBorder="1" applyAlignment="1" applyProtection="1">
      <alignment horizontal="center" vertical="center" wrapText="1"/>
      <protection hidden="1"/>
    </xf>
    <xf numFmtId="0" fontId="32" fillId="28" borderId="13" xfId="0" applyFont="1" applyFill="1" applyBorder="1" applyAlignment="1" applyProtection="1">
      <alignment horizontal="center" vertical="center" wrapText="1"/>
      <protection hidden="1"/>
    </xf>
    <xf numFmtId="0" fontId="15" fillId="28" borderId="11" xfId="0" applyFont="1" applyFill="1" applyBorder="1" applyAlignment="1" applyProtection="1">
      <alignment horizontal="center" vertical="center" wrapText="1"/>
      <protection hidden="1"/>
    </xf>
    <xf numFmtId="0" fontId="15" fillId="28" borderId="12" xfId="0" applyFont="1" applyFill="1" applyBorder="1" applyAlignment="1" applyProtection="1">
      <alignment horizontal="center" vertical="center" wrapText="1"/>
      <protection hidden="1"/>
    </xf>
    <xf numFmtId="0" fontId="15" fillId="28" borderId="13" xfId="0" applyFont="1" applyFill="1" applyBorder="1" applyAlignment="1" applyProtection="1">
      <alignment horizontal="center" vertical="center" wrapText="1"/>
      <protection hidden="1"/>
    </xf>
    <xf numFmtId="49" fontId="22" fillId="41" borderId="11" xfId="0" applyNumberFormat="1" applyFont="1" applyFill="1" applyBorder="1" applyAlignment="1" applyProtection="1">
      <alignment horizontal="center" vertical="center" wrapText="1"/>
      <protection locked="0"/>
    </xf>
    <xf numFmtId="49" fontId="20" fillId="41" borderId="12" xfId="0" applyNumberFormat="1" applyFont="1" applyFill="1" applyBorder="1" applyAlignment="1" applyProtection="1">
      <alignment horizontal="center" vertical="center" wrapText="1"/>
      <protection locked="0"/>
    </xf>
    <xf numFmtId="49" fontId="20" fillId="41" borderId="13" xfId="0" applyNumberFormat="1" applyFont="1" applyFill="1" applyBorder="1" applyAlignment="1" applyProtection="1">
      <alignment horizontal="center" vertical="center" wrapText="1"/>
      <protection locked="0"/>
    </xf>
    <xf numFmtId="0" fontId="16" fillId="31"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49" fontId="22" fillId="30" borderId="11" xfId="0" applyNumberFormat="1" applyFont="1" applyFill="1" applyBorder="1" applyAlignment="1" applyProtection="1">
      <alignment horizontal="center" vertical="center" wrapText="1"/>
      <protection hidden="1"/>
    </xf>
    <xf numFmtId="49" fontId="22" fillId="30" borderId="13" xfId="0" applyNumberFormat="1" applyFont="1" applyFill="1" applyBorder="1" applyAlignment="1" applyProtection="1">
      <alignment horizontal="center" vertical="center" wrapText="1"/>
      <protection hidden="1"/>
    </xf>
    <xf numFmtId="0" fontId="6" fillId="31" borderId="11" xfId="0" applyFont="1" applyFill="1" applyBorder="1" applyAlignment="1" applyProtection="1">
      <alignment horizontal="left" vertical="center" wrapText="1"/>
      <protection hidden="1"/>
    </xf>
    <xf numFmtId="0" fontId="6" fillId="31" borderId="13" xfId="0" applyFont="1" applyFill="1" applyBorder="1" applyAlignment="1" applyProtection="1">
      <alignment horizontal="left" vertical="center" wrapText="1"/>
      <protection hidden="1"/>
    </xf>
    <xf numFmtId="0" fontId="32" fillId="32" borderId="11" xfId="0" applyFont="1" applyFill="1" applyBorder="1" applyAlignment="1" applyProtection="1">
      <alignment horizontal="center" vertical="center" wrapText="1"/>
      <protection hidden="1"/>
    </xf>
    <xf numFmtId="0" fontId="32" fillId="32" borderId="13"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2" xfId="0" applyFont="1" applyFill="1" applyBorder="1" applyAlignment="1" applyProtection="1">
      <alignment horizontal="center" vertical="center" wrapText="1"/>
      <protection hidden="1"/>
    </xf>
    <xf numFmtId="0" fontId="15" fillId="6" borderId="13" xfId="0" applyFont="1" applyFill="1" applyBorder="1" applyAlignment="1" applyProtection="1">
      <alignment horizontal="center" vertical="center" wrapText="1"/>
      <protection hidden="1"/>
    </xf>
    <xf numFmtId="49" fontId="22" fillId="29" borderId="11" xfId="0" applyNumberFormat="1" applyFont="1" applyFill="1" applyBorder="1" applyAlignment="1" applyProtection="1">
      <alignment horizontal="center" vertical="center" wrapText="1"/>
      <protection locked="0"/>
    </xf>
    <xf numFmtId="49" fontId="22" fillId="29" borderId="12" xfId="0" applyNumberFormat="1" applyFont="1" applyFill="1" applyBorder="1" applyAlignment="1" applyProtection="1">
      <alignment horizontal="center" vertical="center" wrapText="1"/>
      <protection locked="0"/>
    </xf>
    <xf numFmtId="49" fontId="22" fillId="29"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hidden="1"/>
    </xf>
    <xf numFmtId="49" fontId="22" fillId="29" borderId="13" xfId="0" applyNumberFormat="1" applyFont="1" applyFill="1" applyBorder="1" applyAlignment="1" applyProtection="1">
      <alignment horizontal="center" vertical="center" wrapText="1"/>
      <protection hidden="1"/>
    </xf>
    <xf numFmtId="49" fontId="22" fillId="33" borderId="11" xfId="0" applyNumberFormat="1" applyFont="1" applyFill="1" applyBorder="1" applyAlignment="1" applyProtection="1">
      <alignment horizontal="center" vertical="center" wrapText="1"/>
      <protection hidden="1"/>
    </xf>
    <xf numFmtId="49" fontId="22" fillId="33" borderId="13" xfId="0" applyNumberFormat="1"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6" fillId="35" borderId="11" xfId="0" applyFont="1" applyFill="1" applyBorder="1" applyAlignment="1" applyProtection="1">
      <alignment horizontal="left" vertical="center" wrapText="1"/>
      <protection hidden="1"/>
    </xf>
    <xf numFmtId="0" fontId="6" fillId="35" borderId="13" xfId="0" applyFont="1" applyFill="1" applyBorder="1" applyAlignment="1" applyProtection="1">
      <alignment horizontal="left" vertical="center" wrapText="1"/>
      <protection hidden="1"/>
    </xf>
    <xf numFmtId="49" fontId="22" fillId="33" borderId="11" xfId="0" applyNumberFormat="1" applyFont="1" applyFill="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vertical="center" wrapText="1"/>
      <protection locked="0"/>
    </xf>
    <xf numFmtId="49" fontId="22" fillId="33" borderId="13" xfId="0" applyNumberFormat="1" applyFont="1" applyFill="1" applyBorder="1" applyAlignment="1" applyProtection="1">
      <alignment horizontal="center" vertical="center" wrapText="1"/>
      <protection locked="0"/>
    </xf>
    <xf numFmtId="49" fontId="22" fillId="59" borderId="11" xfId="0" applyNumberFormat="1" applyFont="1" applyFill="1" applyBorder="1" applyAlignment="1" applyProtection="1">
      <alignment horizontal="center" vertical="center" wrapText="1"/>
      <protection locked="0"/>
    </xf>
    <xf numFmtId="49" fontId="22" fillId="59" borderId="12" xfId="0" applyNumberFormat="1" applyFont="1" applyFill="1" applyBorder="1" applyAlignment="1" applyProtection="1">
      <alignment horizontal="center" vertical="center" wrapText="1"/>
      <protection locked="0"/>
    </xf>
    <xf numFmtId="49" fontId="22" fillId="59" borderId="13" xfId="0" applyNumberFormat="1" applyFont="1" applyFill="1" applyBorder="1" applyAlignment="1" applyProtection="1">
      <alignment horizontal="center" vertical="center" wrapText="1"/>
      <protection locked="0"/>
    </xf>
    <xf numFmtId="49" fontId="22" fillId="36" borderId="11" xfId="0" applyNumberFormat="1" applyFont="1" applyFill="1" applyBorder="1" applyAlignment="1" applyProtection="1">
      <alignment horizontal="center" vertical="center" wrapText="1"/>
      <protection hidden="1"/>
    </xf>
    <xf numFmtId="49" fontId="22" fillId="36" borderId="13" xfId="0" applyNumberFormat="1" applyFont="1" applyFill="1" applyBorder="1" applyAlignment="1" applyProtection="1">
      <alignment horizontal="center" vertical="center" wrapText="1"/>
      <protection hidden="1"/>
    </xf>
    <xf numFmtId="0" fontId="6" fillId="37" borderId="11" xfId="0" applyFont="1" applyFill="1" applyBorder="1" applyAlignment="1" applyProtection="1">
      <alignment horizontal="left" vertical="center" wrapText="1"/>
      <protection hidden="1"/>
    </xf>
    <xf numFmtId="0" fontId="6" fillId="37" borderId="13" xfId="0" applyFont="1" applyFill="1" applyBorder="1" applyAlignment="1" applyProtection="1">
      <alignment horizontal="left" vertical="center" wrapText="1"/>
      <protection hidden="1"/>
    </xf>
    <xf numFmtId="0" fontId="16" fillId="37" borderId="10" xfId="0" applyFont="1" applyFill="1" applyBorder="1" applyAlignment="1" applyProtection="1">
      <alignment horizontal="center" vertical="center" wrapText="1"/>
      <protection hidden="1"/>
    </xf>
    <xf numFmtId="49" fontId="22" fillId="36" borderId="11" xfId="0" applyNumberFormat="1" applyFont="1" applyFill="1" applyBorder="1" applyAlignment="1" applyProtection="1">
      <alignment horizontal="center" vertical="center" wrapText="1"/>
      <protection locked="0"/>
    </xf>
    <xf numFmtId="49" fontId="22" fillId="36" borderId="12" xfId="0" applyNumberFormat="1" applyFont="1" applyFill="1" applyBorder="1" applyAlignment="1" applyProtection="1">
      <alignment horizontal="center" vertical="center" wrapText="1"/>
      <protection locked="0"/>
    </xf>
    <xf numFmtId="49" fontId="22" fillId="36" borderId="13" xfId="0" applyNumberFormat="1" applyFont="1" applyFill="1" applyBorder="1" applyAlignment="1" applyProtection="1">
      <alignment horizontal="center" vertical="center" wrapText="1"/>
      <protection locked="0"/>
    </xf>
    <xf numFmtId="0" fontId="32" fillId="38" borderId="11" xfId="0" applyFont="1" applyFill="1" applyBorder="1" applyAlignment="1" applyProtection="1">
      <alignment horizontal="center" vertical="center" wrapText="1"/>
      <protection hidden="1"/>
    </xf>
    <xf numFmtId="0" fontId="32" fillId="38" borderId="13" xfId="0" applyFont="1" applyFill="1" applyBorder="1" applyAlignment="1" applyProtection="1">
      <alignment horizontal="center" vertical="center" wrapText="1"/>
      <protection hidden="1"/>
    </xf>
    <xf numFmtId="0" fontId="15" fillId="38" borderId="11" xfId="0" applyFont="1" applyFill="1" applyBorder="1" applyAlignment="1" applyProtection="1">
      <alignment horizontal="center" vertical="center" wrapText="1"/>
      <protection hidden="1"/>
    </xf>
    <xf numFmtId="0" fontId="15" fillId="38" borderId="12" xfId="0" applyFont="1" applyFill="1" applyBorder="1" applyAlignment="1" applyProtection="1">
      <alignment horizontal="center" vertical="center" wrapText="1"/>
      <protection hidden="1"/>
    </xf>
    <xf numFmtId="0" fontId="15" fillId="38" borderId="13"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6" fillId="40" borderId="11"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32" fillId="41" borderId="11" xfId="0" applyFont="1" applyFill="1" applyBorder="1" applyAlignment="1" applyProtection="1">
      <alignment horizontal="center" vertical="center" wrapText="1"/>
      <protection hidden="1"/>
    </xf>
    <xf numFmtId="0" fontId="32" fillId="41" borderId="13" xfId="0" applyFont="1" applyFill="1" applyBorder="1" applyAlignment="1" applyProtection="1">
      <alignment horizontal="center" vertical="center" wrapText="1"/>
      <protection hidden="1"/>
    </xf>
    <xf numFmtId="0" fontId="15" fillId="32" borderId="11" xfId="0" applyFont="1" applyFill="1" applyBorder="1" applyAlignment="1" applyProtection="1">
      <alignment horizontal="center" vertical="center" wrapText="1"/>
      <protection hidden="1"/>
    </xf>
    <xf numFmtId="0" fontId="15" fillId="32" borderId="12" xfId="0" applyFont="1" applyFill="1" applyBorder="1" applyAlignment="1" applyProtection="1">
      <alignment horizontal="center" vertical="center" wrapText="1"/>
      <protection hidden="1"/>
    </xf>
    <xf numFmtId="0" fontId="15" fillId="32" borderId="13" xfId="0" applyFont="1" applyFill="1" applyBorder="1" applyAlignment="1" applyProtection="1">
      <alignment horizontal="center" vertical="center" wrapText="1"/>
      <protection hidden="1"/>
    </xf>
    <xf numFmtId="0" fontId="15" fillId="34" borderId="11" xfId="0" applyFont="1" applyFill="1" applyBorder="1" applyAlignment="1" applyProtection="1">
      <alignment horizontal="center" vertical="center" wrapText="1"/>
      <protection hidden="1"/>
    </xf>
    <xf numFmtId="0" fontId="15" fillId="34" borderId="12" xfId="0" applyFont="1" applyFill="1" applyBorder="1" applyAlignment="1" applyProtection="1">
      <alignment horizontal="center" vertical="center" wrapText="1"/>
      <protection hidden="1"/>
    </xf>
    <xf numFmtId="0" fontId="15" fillId="34" borderId="13" xfId="0" applyFont="1" applyFill="1" applyBorder="1" applyAlignment="1" applyProtection="1">
      <alignment horizontal="center" vertical="center" wrapText="1"/>
      <protection hidden="1"/>
    </xf>
    <xf numFmtId="0" fontId="15" fillId="41" borderId="11" xfId="0" applyFont="1" applyFill="1" applyBorder="1" applyAlignment="1" applyProtection="1">
      <alignment horizontal="center" vertical="center" wrapText="1"/>
      <protection hidden="1"/>
    </xf>
    <xf numFmtId="0" fontId="15" fillId="41" borderId="12" xfId="0" applyFont="1" applyFill="1" applyBorder="1" applyAlignment="1" applyProtection="1">
      <alignment horizontal="center" vertical="center" wrapText="1"/>
      <protection hidden="1"/>
    </xf>
    <xf numFmtId="0" fontId="15" fillId="41" borderId="13" xfId="0" applyFont="1" applyFill="1" applyBorder="1" applyAlignment="1" applyProtection="1">
      <alignment horizontal="center" vertical="center" wrapText="1"/>
      <protection hidden="1"/>
    </xf>
    <xf numFmtId="0" fontId="6" fillId="35" borderId="14" xfId="0" applyFont="1" applyFill="1" applyBorder="1" applyAlignment="1" applyProtection="1">
      <alignment horizontal="center" vertical="center" wrapText="1"/>
      <protection hidden="1"/>
    </xf>
    <xf numFmtId="0" fontId="6" fillId="35" borderId="15" xfId="0" applyFont="1" applyFill="1" applyBorder="1" applyAlignment="1" applyProtection="1">
      <alignment horizontal="center" vertical="center" wrapText="1"/>
      <protection hidden="1"/>
    </xf>
    <xf numFmtId="0" fontId="6" fillId="37" borderId="14" xfId="0" applyFont="1" applyFill="1" applyBorder="1" applyAlignment="1" applyProtection="1">
      <alignment horizontal="center" vertical="center" wrapText="1"/>
      <protection hidden="1"/>
    </xf>
    <xf numFmtId="0" fontId="6" fillId="37" borderId="15" xfId="0" applyFont="1" applyFill="1" applyBorder="1" applyAlignment="1" applyProtection="1">
      <alignment horizontal="center" vertical="center" wrapText="1"/>
      <protection hidden="1"/>
    </xf>
    <xf numFmtId="0" fontId="6" fillId="40" borderId="14" xfId="0" applyFont="1" applyFill="1" applyBorder="1" applyAlignment="1" applyProtection="1">
      <alignment horizontal="center" vertical="center" wrapText="1"/>
      <protection hidden="1"/>
    </xf>
    <xf numFmtId="0" fontId="6" fillId="40" borderId="15" xfId="0" applyFont="1" applyFill="1" applyBorder="1" applyAlignment="1" applyProtection="1">
      <alignment horizontal="center" vertical="center" wrapText="1"/>
      <protection hidden="1"/>
    </xf>
    <xf numFmtId="0" fontId="6" fillId="62" borderId="14" xfId="0" applyFont="1" applyFill="1" applyBorder="1" applyAlignment="1" applyProtection="1">
      <alignment horizontal="center" vertical="center" wrapText="1"/>
      <protection hidden="1"/>
    </xf>
    <xf numFmtId="0" fontId="6" fillId="62" borderId="15" xfId="0" applyFont="1" applyFill="1" applyBorder="1" applyAlignment="1" applyProtection="1">
      <alignment horizontal="center" vertical="center" wrapText="1"/>
      <protection hidden="1"/>
    </xf>
    <xf numFmtId="0" fontId="4" fillId="57" borderId="45" xfId="0" applyFont="1" applyFill="1" applyBorder="1" applyAlignment="1" applyProtection="1">
      <alignment horizontal="center" vertical="center" wrapText="1"/>
      <protection hidden="1"/>
    </xf>
    <xf numFmtId="0" fontId="4" fillId="57" borderId="12" xfId="0" applyFont="1" applyFill="1" applyBorder="1" applyAlignment="1" applyProtection="1">
      <alignment horizontal="center" vertical="center" wrapText="1"/>
      <protection hidden="1"/>
    </xf>
    <xf numFmtId="0" fontId="4" fillId="57" borderId="13"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center" wrapText="1"/>
      <protection hidden="1"/>
    </xf>
    <xf numFmtId="0" fontId="6" fillId="5" borderId="13" xfId="0" applyFont="1" applyFill="1" applyBorder="1" applyAlignment="1" applyProtection="1">
      <alignment horizontal="left" vertical="center" wrapText="1"/>
      <protection hidden="1"/>
    </xf>
    <xf numFmtId="0" fontId="32" fillId="6" borderId="11" xfId="0" applyFont="1" applyFill="1" applyBorder="1" applyAlignment="1" applyProtection="1">
      <alignment horizontal="center" vertical="center" wrapText="1"/>
      <protection hidden="1"/>
    </xf>
    <xf numFmtId="0" fontId="32" fillId="6" borderId="13"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6" fillId="56" borderId="14" xfId="0" applyFont="1" applyFill="1" applyBorder="1" applyAlignment="1" applyProtection="1">
      <alignment horizontal="center" vertical="center" wrapText="1"/>
      <protection hidden="1"/>
    </xf>
    <xf numFmtId="0" fontId="6" fillId="56" borderId="15" xfId="0" applyFont="1" applyFill="1" applyBorder="1" applyAlignment="1" applyProtection="1">
      <alignment horizontal="center" vertical="center" wrapText="1"/>
      <protection hidden="1"/>
    </xf>
    <xf numFmtId="0" fontId="6" fillId="27" borderId="14"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0" borderId="14" xfId="0" applyFont="1" applyFill="1" applyBorder="1" applyAlignment="1" applyProtection="1">
      <alignment horizontal="center" vertical="center" wrapText="1"/>
      <protection hidden="1"/>
    </xf>
    <xf numFmtId="0" fontId="6" fillId="20" borderId="15"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center" wrapText="1"/>
      <protection hidden="1"/>
    </xf>
    <xf numFmtId="0" fontId="15" fillId="14" borderId="11" xfId="0" applyFont="1" applyFill="1" applyBorder="1" applyAlignment="1" applyProtection="1">
      <alignment horizontal="center" vertical="center" wrapText="1"/>
      <protection hidden="1"/>
    </xf>
    <xf numFmtId="0" fontId="15" fillId="14" borderId="12" xfId="0" applyFont="1" applyFill="1" applyBorder="1" applyAlignment="1" applyProtection="1">
      <alignment horizontal="center" vertical="center" wrapText="1"/>
      <protection hidden="1"/>
    </xf>
    <xf numFmtId="0" fontId="15" fillId="14" borderId="13" xfId="0" applyFont="1" applyFill="1" applyBorder="1" applyAlignment="1" applyProtection="1">
      <alignment horizontal="center" vertical="center" wrapText="1"/>
      <protection hidden="1"/>
    </xf>
    <xf numFmtId="0" fontId="15" fillId="19" borderId="11" xfId="0" applyFont="1" applyFill="1" applyBorder="1" applyAlignment="1" applyProtection="1">
      <alignment horizontal="center" vertical="center" wrapText="1"/>
      <protection hidden="1"/>
    </xf>
    <xf numFmtId="0" fontId="15" fillId="19" borderId="12" xfId="0" applyFont="1" applyFill="1" applyBorder="1" applyAlignment="1" applyProtection="1">
      <alignment horizontal="center" vertical="center" wrapText="1"/>
      <protection hidden="1"/>
    </xf>
    <xf numFmtId="0" fontId="15" fillId="19" borderId="13" xfId="0" applyFont="1" applyFill="1" applyBorder="1" applyAlignment="1" applyProtection="1">
      <alignment horizontal="center" vertical="center" wrapText="1"/>
      <protection hidden="1"/>
    </xf>
    <xf numFmtId="0" fontId="6" fillId="48" borderId="20" xfId="0" applyFont="1" applyFill="1" applyBorder="1" applyAlignment="1" applyProtection="1">
      <alignment horizontal="center" vertical="center" wrapText="1"/>
      <protection hidden="1"/>
    </xf>
    <xf numFmtId="0" fontId="6" fillId="48" borderId="22" xfId="0" applyFont="1" applyFill="1" applyBorder="1" applyAlignment="1" applyProtection="1">
      <alignment horizontal="center" vertical="center" wrapText="1"/>
      <protection hidden="1"/>
    </xf>
    <xf numFmtId="49" fontId="30" fillId="60" borderId="38" xfId="0" applyNumberFormat="1" applyFont="1" applyFill="1" applyBorder="1" applyAlignment="1" applyProtection="1">
      <alignment horizontal="center" vertical="center" wrapText="1"/>
      <protection hidden="1"/>
    </xf>
    <xf numFmtId="49" fontId="6" fillId="12" borderId="27" xfId="0" quotePrefix="1" applyNumberFormat="1" applyFont="1" applyFill="1" applyBorder="1" applyAlignment="1" applyProtection="1">
      <alignment horizontal="left" vertical="center" wrapText="1"/>
      <protection hidden="1"/>
    </xf>
    <xf numFmtId="49" fontId="6" fillId="12" borderId="22" xfId="0" quotePrefix="1" applyNumberFormat="1" applyFont="1" applyFill="1" applyBorder="1" applyAlignment="1" applyProtection="1">
      <alignment horizontal="left" vertical="center" wrapText="1"/>
      <protection hidden="1"/>
    </xf>
    <xf numFmtId="49" fontId="6" fillId="13" borderId="27" xfId="0" applyNumberFormat="1" applyFont="1" applyFill="1" applyBorder="1" applyAlignment="1" applyProtection="1">
      <alignment horizontal="left" vertical="center" wrapText="1"/>
      <protection hidden="1"/>
    </xf>
    <xf numFmtId="49" fontId="6" fillId="13" borderId="22" xfId="0" applyNumberFormat="1" applyFont="1" applyFill="1" applyBorder="1" applyAlignment="1" applyProtection="1">
      <alignment horizontal="left" vertical="center" wrapText="1"/>
      <protection hidden="1"/>
    </xf>
    <xf numFmtId="0" fontId="10" fillId="25" borderId="32" xfId="0" applyFont="1" applyFill="1" applyBorder="1" applyAlignment="1" applyProtection="1">
      <alignment horizontal="center" vertical="center" wrapText="1"/>
      <protection hidden="1"/>
    </xf>
    <xf numFmtId="0" fontId="10" fillId="25" borderId="33" xfId="0" applyFont="1" applyFill="1" applyBorder="1" applyAlignment="1" applyProtection="1">
      <alignment horizontal="center" vertical="center" wrapText="1"/>
      <protection hidden="1"/>
    </xf>
    <xf numFmtId="0" fontId="10" fillId="64" borderId="32" xfId="0" applyFont="1" applyFill="1" applyBorder="1" applyAlignment="1" applyProtection="1">
      <alignment horizontal="center" vertical="center" wrapText="1"/>
      <protection hidden="1"/>
    </xf>
    <xf numFmtId="0" fontId="10" fillId="64" borderId="33" xfId="0" applyFont="1" applyFill="1" applyBorder="1" applyAlignment="1" applyProtection="1">
      <alignment horizontal="center" vertical="center" wrapText="1"/>
      <protection hidden="1"/>
    </xf>
    <xf numFmtId="0" fontId="10" fillId="51" borderId="32" xfId="0" applyFont="1" applyFill="1" applyBorder="1" applyAlignment="1" applyProtection="1">
      <alignment horizontal="center" vertical="center" wrapText="1"/>
      <protection hidden="1"/>
    </xf>
    <xf numFmtId="0" fontId="10" fillId="51" borderId="33" xfId="0" applyFont="1" applyFill="1" applyBorder="1" applyAlignment="1" applyProtection="1">
      <alignment horizontal="center" vertical="center" wrapText="1"/>
      <protection hidden="1"/>
    </xf>
    <xf numFmtId="0" fontId="10" fillId="54" borderId="32" xfId="0" applyFont="1" applyFill="1" applyBorder="1" applyAlignment="1" applyProtection="1">
      <alignment horizontal="center" vertical="center" wrapText="1"/>
      <protection hidden="1"/>
    </xf>
    <xf numFmtId="0" fontId="10" fillId="54" borderId="33" xfId="0" applyFont="1" applyFill="1" applyBorder="1" applyAlignment="1" applyProtection="1">
      <alignment horizontal="center" vertical="center" wrapText="1"/>
      <protection hidden="1"/>
    </xf>
    <xf numFmtId="0" fontId="10" fillId="24" borderId="32" xfId="0" applyFont="1" applyFill="1" applyBorder="1" applyAlignment="1" applyProtection="1">
      <alignment horizontal="center" vertical="center" wrapText="1"/>
      <protection hidden="1"/>
    </xf>
    <xf numFmtId="0" fontId="10" fillId="24" borderId="33" xfId="0" applyFont="1" applyFill="1" applyBorder="1" applyAlignment="1" applyProtection="1">
      <alignment horizontal="center" vertical="center" wrapText="1"/>
      <protection hidden="1"/>
    </xf>
    <xf numFmtId="49" fontId="6" fillId="17" borderId="27" xfId="0" applyNumberFormat="1" applyFont="1" applyFill="1" applyBorder="1" applyAlignment="1" applyProtection="1">
      <alignment horizontal="left" vertical="center" wrapText="1"/>
      <protection hidden="1"/>
    </xf>
    <xf numFmtId="49" fontId="6" fillId="17" borderId="22" xfId="0" applyNumberFormat="1" applyFont="1" applyFill="1" applyBorder="1" applyAlignment="1" applyProtection="1">
      <alignment horizontal="left" vertical="center" wrapText="1"/>
      <protection hidden="1"/>
    </xf>
    <xf numFmtId="49" fontId="6" fillId="44" borderId="27" xfId="0" applyNumberFormat="1" applyFont="1" applyFill="1" applyBorder="1" applyAlignment="1" applyProtection="1">
      <alignment horizontal="left" vertical="center" wrapText="1"/>
      <protection hidden="1"/>
    </xf>
    <xf numFmtId="49" fontId="6" fillId="44" borderId="22" xfId="0" applyNumberFormat="1" applyFont="1" applyFill="1" applyBorder="1" applyAlignment="1" applyProtection="1">
      <alignment horizontal="left" vertical="center" wrapText="1"/>
      <protection hidden="1"/>
    </xf>
    <xf numFmtId="49" fontId="6" fillId="45" borderId="27" xfId="0" applyNumberFormat="1" applyFont="1" applyFill="1" applyBorder="1" applyAlignment="1" applyProtection="1">
      <alignment horizontal="left" vertical="center" wrapText="1"/>
      <protection hidden="1"/>
    </xf>
    <xf numFmtId="49" fontId="6" fillId="45" borderId="22" xfId="0" applyNumberFormat="1" applyFont="1" applyFill="1" applyBorder="1" applyAlignment="1" applyProtection="1">
      <alignment horizontal="left" vertical="center" wrapText="1"/>
      <protection hidden="1"/>
    </xf>
    <xf numFmtId="49" fontId="6" fillId="46" borderId="20" xfId="0" applyNumberFormat="1" applyFont="1" applyFill="1" applyBorder="1" applyAlignment="1" applyProtection="1">
      <alignment horizontal="left" vertical="center" wrapText="1"/>
      <protection hidden="1"/>
    </xf>
    <xf numFmtId="49" fontId="6" fillId="46" borderId="22" xfId="0" applyNumberFormat="1" applyFont="1" applyFill="1" applyBorder="1" applyAlignment="1" applyProtection="1">
      <alignment horizontal="left" vertical="center" wrapText="1"/>
      <protection hidden="1"/>
    </xf>
    <xf numFmtId="49" fontId="6" fillId="47" borderId="20" xfId="0" applyNumberFormat="1" applyFont="1" applyFill="1" applyBorder="1" applyAlignment="1" applyProtection="1">
      <alignment horizontal="left" vertical="center" wrapText="1"/>
      <protection hidden="1"/>
    </xf>
    <xf numFmtId="49" fontId="6" fillId="47" borderId="22" xfId="0" applyNumberFormat="1" applyFont="1" applyFill="1" applyBorder="1" applyAlignment="1" applyProtection="1">
      <alignment horizontal="left" vertical="center" wrapText="1"/>
      <protection hidden="1"/>
    </xf>
    <xf numFmtId="49" fontId="6" fillId="43" borderId="27" xfId="0" applyNumberFormat="1" applyFont="1" applyFill="1" applyBorder="1" applyAlignment="1" applyProtection="1">
      <alignment horizontal="left" vertical="center" wrapText="1"/>
      <protection hidden="1"/>
    </xf>
    <xf numFmtId="49" fontId="6" fillId="43" borderId="22" xfId="0" applyNumberFormat="1" applyFont="1" applyFill="1" applyBorder="1" applyAlignment="1" applyProtection="1">
      <alignment horizontal="left" vertical="center" wrapText="1"/>
      <protection hidden="1"/>
    </xf>
    <xf numFmtId="0" fontId="7" fillId="15" borderId="27" xfId="0" applyFont="1" applyFill="1" applyBorder="1" applyAlignment="1" applyProtection="1">
      <alignment horizontal="center" vertical="center" wrapText="1"/>
      <protection hidden="1"/>
    </xf>
    <xf numFmtId="0" fontId="7" fillId="15" borderId="0" xfId="0" applyFont="1" applyFill="1" applyAlignment="1" applyProtection="1">
      <alignment horizontal="center" vertical="center" wrapText="1"/>
      <protection hidden="1"/>
    </xf>
    <xf numFmtId="0" fontId="10" fillId="23" borderId="32" xfId="0" applyFont="1" applyFill="1" applyBorder="1" applyAlignment="1" applyProtection="1">
      <alignment horizontal="center" vertical="center" wrapText="1"/>
      <protection hidden="1"/>
    </xf>
    <xf numFmtId="0" fontId="10" fillId="23" borderId="38" xfId="0" applyFont="1" applyFill="1" applyBorder="1" applyAlignment="1" applyProtection="1">
      <alignment horizontal="center" vertical="center" wrapText="1"/>
      <protection hidden="1"/>
    </xf>
    <xf numFmtId="0" fontId="10" fillId="23" borderId="33" xfId="0" applyFont="1" applyFill="1" applyBorder="1" applyAlignment="1" applyProtection="1">
      <alignment horizontal="center" vertical="center" wrapText="1"/>
      <protection hidden="1"/>
    </xf>
    <xf numFmtId="0" fontId="10" fillId="49" borderId="32" xfId="0" applyFont="1" applyFill="1" applyBorder="1" applyAlignment="1" applyProtection="1">
      <alignment horizontal="center" vertical="center" wrapText="1"/>
      <protection hidden="1"/>
    </xf>
    <xf numFmtId="0" fontId="10" fillId="49" borderId="33" xfId="0" applyFont="1" applyFill="1" applyBorder="1" applyAlignment="1" applyProtection="1">
      <alignment horizontal="center" vertical="center" wrapText="1"/>
      <protection hidden="1"/>
    </xf>
    <xf numFmtId="0" fontId="10" fillId="53" borderId="32" xfId="0" applyFont="1" applyFill="1" applyBorder="1" applyAlignment="1" applyProtection="1">
      <alignment horizontal="center" vertical="center" wrapText="1"/>
      <protection hidden="1"/>
    </xf>
    <xf numFmtId="0" fontId="10" fillId="53" borderId="33" xfId="0" applyFont="1" applyFill="1" applyBorder="1" applyAlignment="1" applyProtection="1">
      <alignment horizontal="center" vertical="center" wrapText="1"/>
      <protection hidden="1"/>
    </xf>
    <xf numFmtId="0" fontId="10" fillId="55" borderId="32" xfId="0" applyFont="1" applyFill="1" applyBorder="1" applyAlignment="1" applyProtection="1">
      <alignment horizontal="center" vertical="center" wrapText="1"/>
      <protection hidden="1"/>
    </xf>
    <xf numFmtId="0" fontId="10" fillId="55" borderId="33" xfId="0" applyFont="1" applyFill="1" applyBorder="1" applyAlignment="1" applyProtection="1">
      <alignment horizontal="center" vertical="center" wrapText="1"/>
      <protection hidden="1"/>
    </xf>
    <xf numFmtId="49" fontId="33" fillId="63" borderId="74" xfId="0" applyNumberFormat="1" applyFont="1" applyFill="1" applyBorder="1" applyAlignment="1" applyProtection="1">
      <alignment horizontal="left" vertical="center" wrapText="1"/>
      <protection hidden="1"/>
    </xf>
    <xf numFmtId="0" fontId="33" fillId="63" borderId="63" xfId="0" applyFont="1" applyFill="1" applyBorder="1" applyAlignment="1" applyProtection="1">
      <alignment horizontal="left" vertical="center" wrapText="1"/>
      <protection hidden="1"/>
    </xf>
    <xf numFmtId="0" fontId="33" fillId="63" borderId="3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49" fontId="33" fillId="63" borderId="35" xfId="0" applyNumberFormat="1" applyFont="1" applyFill="1" applyBorder="1" applyAlignment="1" applyProtection="1">
      <alignment horizontal="left" vertical="center" wrapText="1"/>
      <protection hidden="1"/>
    </xf>
    <xf numFmtId="49" fontId="33" fillId="11" borderId="74" xfId="0" applyNumberFormat="1" applyFont="1" applyFill="1" applyBorder="1" applyAlignment="1" applyProtection="1">
      <alignment horizontal="left" vertical="center" wrapText="1"/>
      <protection hidden="1"/>
    </xf>
    <xf numFmtId="49" fontId="33" fillId="11" borderId="63" xfId="0" applyNumberFormat="1" applyFont="1" applyFill="1" applyBorder="1" applyAlignment="1" applyProtection="1">
      <alignment horizontal="left" vertical="center" wrapText="1"/>
      <protection hidden="1"/>
    </xf>
    <xf numFmtId="49" fontId="33" fillId="11" borderId="35" xfId="0" applyNumberFormat="1" applyFont="1" applyFill="1" applyBorder="1" applyAlignment="1" applyProtection="1">
      <alignment horizontal="left" vertical="center" wrapText="1"/>
      <protection hidden="1"/>
    </xf>
    <xf numFmtId="0" fontId="9" fillId="4" borderId="7"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43" fillId="4" borderId="67" xfId="0" applyFont="1" applyFill="1" applyBorder="1" applyAlignment="1" applyProtection="1">
      <alignment horizontal="center" vertical="center" wrapText="1"/>
      <protection hidden="1"/>
    </xf>
    <xf numFmtId="0" fontId="43" fillId="4" borderId="68" xfId="0" applyFont="1" applyFill="1" applyBorder="1" applyAlignment="1" applyProtection="1">
      <alignment horizontal="center" vertical="center" wrapText="1"/>
      <protection hidden="1"/>
    </xf>
    <xf numFmtId="0" fontId="45" fillId="4" borderId="56" xfId="0" applyFont="1" applyFill="1" applyBorder="1" applyAlignment="1" applyProtection="1">
      <alignment vertical="center" wrapText="1"/>
      <protection hidden="1"/>
    </xf>
    <xf numFmtId="0" fontId="45" fillId="4" borderId="6" xfId="0" applyFont="1" applyFill="1" applyBorder="1" applyAlignment="1" applyProtection="1">
      <alignment vertical="center" wrapText="1"/>
      <protection hidden="1"/>
    </xf>
    <xf numFmtId="0" fontId="45" fillId="4" borderId="2" xfId="0" applyFont="1" applyFill="1" applyBorder="1" applyAlignment="1" applyProtection="1">
      <alignment vertical="center" wrapText="1"/>
      <protection hidden="1"/>
    </xf>
    <xf numFmtId="0" fontId="4" fillId="0" borderId="56" xfId="0" applyFont="1" applyBorder="1" applyAlignment="1" applyProtection="1">
      <alignment horizontal="justify" vertical="center" wrapText="1"/>
      <protection hidden="1"/>
    </xf>
    <xf numFmtId="0" fontId="4" fillId="0" borderId="6" xfId="0" applyFont="1" applyBorder="1" applyAlignment="1" applyProtection="1">
      <alignment horizontal="justify" vertical="center" wrapText="1"/>
      <protection hidden="1"/>
    </xf>
    <xf numFmtId="0" fontId="31" fillId="0" borderId="9" xfId="0" applyFont="1" applyBorder="1" applyAlignment="1" applyProtection="1">
      <alignment horizontal="justify" vertical="center"/>
      <protection hidden="1"/>
    </xf>
    <xf numFmtId="0" fontId="31" fillId="0" borderId="6" xfId="0" applyFont="1" applyBorder="1" applyAlignment="1" applyProtection="1">
      <alignment horizontal="justify" vertical="center"/>
      <protection hidden="1"/>
    </xf>
    <xf numFmtId="0" fontId="31" fillId="0" borderId="3" xfId="0" applyFont="1" applyBorder="1" applyAlignment="1" applyProtection="1">
      <alignment horizontal="justify" vertical="center"/>
      <protection hidden="1"/>
    </xf>
    <xf numFmtId="0" fontId="4" fillId="0" borderId="2"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protection hidden="1"/>
    </xf>
    <xf numFmtId="0" fontId="3" fillId="0" borderId="70" xfId="0" applyFont="1" applyBorder="1" applyAlignment="1" applyProtection="1">
      <alignment horizontal="justify" vertical="center"/>
      <protection hidden="1"/>
    </xf>
    <xf numFmtId="0" fontId="9" fillId="4" borderId="71"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wrapText="1"/>
      <protection hidden="1"/>
    </xf>
    <xf numFmtId="0" fontId="9" fillId="4" borderId="51"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49" fontId="33" fillId="13" borderId="74" xfId="0" applyNumberFormat="1" applyFont="1" applyFill="1" applyBorder="1" applyAlignment="1" applyProtection="1">
      <alignment horizontal="left" vertical="center" wrapText="1"/>
      <protection hidden="1"/>
    </xf>
    <xf numFmtId="49" fontId="33" fillId="13" borderId="35" xfId="0" applyNumberFormat="1" applyFont="1" applyFill="1" applyBorder="1" applyAlignment="1" applyProtection="1">
      <alignment horizontal="left" vertical="center" wrapText="1"/>
      <protection hidden="1"/>
    </xf>
    <xf numFmtId="49" fontId="33" fillId="13" borderId="63" xfId="0" applyNumberFormat="1" applyFont="1" applyFill="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3"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left" vertical="center" wrapText="1"/>
      <protection hidden="1"/>
    </xf>
    <xf numFmtId="0" fontId="4" fillId="3" borderId="20" xfId="0" applyFont="1" applyFill="1" applyBorder="1" applyAlignment="1" applyProtection="1">
      <alignment horizontal="left" vertical="center" wrapText="1"/>
      <protection hidden="1"/>
    </xf>
    <xf numFmtId="0" fontId="4" fillId="3" borderId="21" xfId="0" applyFont="1" applyFill="1" applyBorder="1" applyAlignment="1" applyProtection="1">
      <alignment horizontal="left" vertical="center" wrapText="1"/>
      <protection hidden="1"/>
    </xf>
    <xf numFmtId="0" fontId="4" fillId="3" borderId="22" xfId="0" applyFont="1" applyFill="1" applyBorder="1" applyAlignment="1" applyProtection="1">
      <alignment horizontal="left" vertical="center" wrapText="1"/>
      <protection hidden="1"/>
    </xf>
    <xf numFmtId="0" fontId="4" fillId="3" borderId="23" xfId="0" applyFont="1" applyFill="1" applyBorder="1" applyAlignment="1" applyProtection="1">
      <alignment horizontal="left" vertical="center" wrapText="1"/>
      <protection hidden="1"/>
    </xf>
    <xf numFmtId="49" fontId="37" fillId="18" borderId="74" xfId="0" applyNumberFormat="1" applyFont="1" applyFill="1" applyBorder="1" applyAlignment="1" applyProtection="1">
      <alignment horizontal="left" vertical="center" wrapText="1"/>
      <protection hidden="1"/>
    </xf>
    <xf numFmtId="49" fontId="37" fillId="18" borderId="63" xfId="0" applyNumberFormat="1" applyFont="1" applyFill="1" applyBorder="1" applyAlignment="1" applyProtection="1">
      <alignment horizontal="left" vertical="center" wrapText="1"/>
      <protection hidden="1"/>
    </xf>
    <xf numFmtId="0" fontId="35" fillId="3" borderId="10" xfId="0" applyFont="1" applyFill="1" applyBorder="1" applyAlignment="1" applyProtection="1">
      <alignment horizontal="left" vertical="center" wrapText="1"/>
      <protection hidden="1"/>
    </xf>
    <xf numFmtId="0" fontId="37" fillId="18" borderId="63" xfId="0" applyFont="1" applyFill="1" applyBorder="1" applyAlignment="1" applyProtection="1">
      <alignment horizontal="left" vertical="center" wrapText="1"/>
      <protection hidden="1"/>
    </xf>
    <xf numFmtId="0" fontId="37" fillId="18" borderId="35" xfId="0" applyFont="1" applyFill="1" applyBorder="1" applyAlignment="1" applyProtection="1">
      <alignment horizontal="left" vertical="center" wrapText="1"/>
      <protection hidden="1"/>
    </xf>
    <xf numFmtId="0" fontId="40" fillId="3" borderId="20" xfId="0" applyFont="1" applyFill="1" applyBorder="1" applyAlignment="1" applyProtection="1">
      <alignment vertical="center" wrapText="1"/>
      <protection hidden="1"/>
    </xf>
    <xf numFmtId="0" fontId="40" fillId="3" borderId="49" xfId="0" applyFont="1" applyFill="1" applyBorder="1" applyAlignment="1" applyProtection="1">
      <alignment vertical="center" wrapText="1"/>
      <protection hidden="1"/>
    </xf>
    <xf numFmtId="0" fontId="40" fillId="3" borderId="50" xfId="0" applyFont="1" applyFill="1" applyBorder="1" applyAlignment="1" applyProtection="1">
      <alignment vertical="center" wrapText="1"/>
      <protection hidden="1"/>
    </xf>
    <xf numFmtId="0" fontId="40" fillId="3" borderId="51" xfId="0" applyFont="1" applyFill="1" applyBorder="1" applyAlignment="1" applyProtection="1">
      <alignment vertical="center" wrapText="1"/>
      <protection hidden="1"/>
    </xf>
    <xf numFmtId="0" fontId="40" fillId="0" borderId="32" xfId="0" applyFont="1" applyBorder="1" applyAlignment="1" applyProtection="1">
      <alignment vertical="center" wrapText="1"/>
      <protection hidden="1"/>
    </xf>
    <xf numFmtId="0" fontId="40" fillId="0" borderId="33" xfId="0" applyFont="1" applyBorder="1" applyAlignment="1" applyProtection="1">
      <alignment vertical="center" wrapText="1"/>
      <protection hidden="1"/>
    </xf>
    <xf numFmtId="49" fontId="37" fillId="65" borderId="74" xfId="0" applyNumberFormat="1" applyFont="1" applyFill="1" applyBorder="1" applyAlignment="1" applyProtection="1">
      <alignment horizontal="left" vertical="center" wrapText="1"/>
      <protection hidden="1"/>
    </xf>
    <xf numFmtId="49" fontId="37" fillId="65" borderId="63" xfId="0" applyNumberFormat="1" applyFont="1" applyFill="1" applyBorder="1" applyAlignment="1" applyProtection="1">
      <alignment horizontal="left" vertical="center" wrapText="1"/>
      <protection hidden="1"/>
    </xf>
    <xf numFmtId="0" fontId="40" fillId="3" borderId="11" xfId="0" applyFont="1" applyFill="1" applyBorder="1" applyAlignment="1" applyProtection="1">
      <alignment vertical="center" wrapText="1"/>
      <protection hidden="1"/>
    </xf>
    <xf numFmtId="0" fontId="40" fillId="3" borderId="13" xfId="0" applyFont="1" applyFill="1" applyBorder="1" applyAlignment="1" applyProtection="1">
      <alignment vertical="center" wrapText="1"/>
      <protection hidden="1"/>
    </xf>
    <xf numFmtId="0" fontId="40" fillId="0" borderId="11" xfId="0" applyFont="1" applyBorder="1" applyAlignment="1" applyProtection="1">
      <alignment vertical="center" wrapText="1"/>
      <protection hidden="1"/>
    </xf>
    <xf numFmtId="0" fontId="40" fillId="0" borderId="13" xfId="0" applyFont="1" applyBorder="1" applyAlignment="1" applyProtection="1">
      <alignment vertical="center" wrapText="1"/>
      <protection hidden="1"/>
    </xf>
    <xf numFmtId="49" fontId="37" fillId="59" borderId="74" xfId="0" applyNumberFormat="1" applyFont="1" applyFill="1" applyBorder="1" applyAlignment="1" applyProtection="1">
      <alignment horizontal="left" vertical="center" wrapText="1"/>
      <protection hidden="1"/>
    </xf>
    <xf numFmtId="49" fontId="37" fillId="59" borderId="63" xfId="0" applyNumberFormat="1" applyFont="1" applyFill="1" applyBorder="1" applyAlignment="1" applyProtection="1">
      <alignment horizontal="left" vertical="center" wrapText="1"/>
      <protection hidden="1"/>
    </xf>
    <xf numFmtId="0" fontId="37" fillId="65" borderId="63" xfId="0" applyFont="1" applyFill="1" applyBorder="1" applyAlignment="1" applyProtection="1">
      <alignment horizontal="left" vertical="center" wrapText="1"/>
      <protection hidden="1"/>
    </xf>
    <xf numFmtId="0" fontId="37" fillId="65" borderId="35" xfId="0" applyFont="1" applyFill="1" applyBorder="1" applyAlignment="1" applyProtection="1">
      <alignment horizontal="left" vertical="center" wrapText="1"/>
      <protection hidden="1"/>
    </xf>
    <xf numFmtId="49" fontId="37" fillId="66" borderId="74" xfId="0" applyNumberFormat="1" applyFont="1" applyFill="1" applyBorder="1" applyAlignment="1" applyProtection="1">
      <alignment horizontal="left" vertical="center" wrapText="1"/>
      <protection hidden="1"/>
    </xf>
    <xf numFmtId="49" fontId="37" fillId="66" borderId="63" xfId="0" applyNumberFormat="1" applyFont="1" applyFill="1" applyBorder="1" applyAlignment="1" applyProtection="1">
      <alignment horizontal="left" vertical="center" wrapText="1"/>
      <protection hidden="1"/>
    </xf>
    <xf numFmtId="0" fontId="40" fillId="0" borderId="11" xfId="0" applyFont="1" applyBorder="1" applyAlignment="1" applyProtection="1">
      <alignment vertical="center" wrapText="1"/>
      <protection locked="0"/>
    </xf>
    <xf numFmtId="0" fontId="40" fillId="0" borderId="13" xfId="0" applyFont="1" applyBorder="1" applyAlignment="1" applyProtection="1">
      <alignment vertical="center" wrapText="1"/>
      <protection locked="0"/>
    </xf>
    <xf numFmtId="0" fontId="37" fillId="59" borderId="63" xfId="0" applyFont="1" applyFill="1" applyBorder="1" applyAlignment="1" applyProtection="1">
      <alignment horizontal="left" vertical="center" wrapText="1"/>
      <protection hidden="1"/>
    </xf>
    <xf numFmtId="0" fontId="37" fillId="59" borderId="35" xfId="0" applyFont="1" applyFill="1" applyBorder="1" applyAlignment="1" applyProtection="1">
      <alignment horizontal="left" vertical="center" wrapText="1"/>
      <protection hidden="1"/>
    </xf>
    <xf numFmtId="49" fontId="37" fillId="67" borderId="74" xfId="0" applyNumberFormat="1" applyFont="1" applyFill="1" applyBorder="1" applyAlignment="1" applyProtection="1">
      <alignment horizontal="left" vertical="center" wrapText="1"/>
      <protection hidden="1"/>
    </xf>
    <xf numFmtId="49" fontId="37" fillId="67" borderId="63" xfId="0" applyNumberFormat="1" applyFont="1" applyFill="1" applyBorder="1" applyAlignment="1" applyProtection="1">
      <alignment horizontal="left" vertical="center" wrapText="1"/>
      <protection hidden="1"/>
    </xf>
    <xf numFmtId="0" fontId="37" fillId="66" borderId="63" xfId="0" applyFont="1" applyFill="1" applyBorder="1" applyAlignment="1" applyProtection="1">
      <alignment horizontal="left" vertical="center" wrapText="1"/>
      <protection hidden="1"/>
    </xf>
    <xf numFmtId="0" fontId="37" fillId="66" borderId="35" xfId="0" applyFont="1" applyFill="1" applyBorder="1" applyAlignment="1" applyProtection="1">
      <alignment horizontal="left" vertical="center" wrapText="1"/>
      <protection hidden="1"/>
    </xf>
    <xf numFmtId="49" fontId="37" fillId="68" borderId="74" xfId="0" applyNumberFormat="1" applyFont="1" applyFill="1" applyBorder="1" applyAlignment="1" applyProtection="1">
      <alignment horizontal="left" vertical="center" wrapText="1"/>
      <protection hidden="1"/>
    </xf>
    <xf numFmtId="49" fontId="37" fillId="68" borderId="63" xfId="0" applyNumberFormat="1" applyFont="1" applyFill="1" applyBorder="1" applyAlignment="1" applyProtection="1">
      <alignment horizontal="left" vertical="center" wrapText="1"/>
      <protection hidden="1"/>
    </xf>
    <xf numFmtId="0" fontId="37" fillId="67" borderId="63" xfId="0" applyFont="1" applyFill="1" applyBorder="1" applyAlignment="1" applyProtection="1">
      <alignment horizontal="left" vertical="center" wrapText="1"/>
      <protection hidden="1"/>
    </xf>
    <xf numFmtId="0" fontId="37" fillId="67" borderId="35" xfId="0" applyFont="1" applyFill="1" applyBorder="1" applyAlignment="1" applyProtection="1">
      <alignment horizontal="left" vertical="center" wrapText="1"/>
      <protection hidden="1"/>
    </xf>
    <xf numFmtId="0" fontId="40" fillId="0" borderId="82" xfId="0" applyFont="1" applyBorder="1" applyAlignment="1" applyProtection="1">
      <alignment vertical="center" wrapText="1"/>
      <protection hidden="1"/>
    </xf>
    <xf numFmtId="0" fontId="34" fillId="57" borderId="10" xfId="0" applyFont="1" applyFill="1" applyBorder="1" applyAlignment="1" applyProtection="1">
      <alignment horizontal="left" vertical="center" wrapText="1"/>
      <protection hidden="1"/>
    </xf>
    <xf numFmtId="0" fontId="40" fillId="3" borderId="81" xfId="0" applyFont="1" applyFill="1" applyBorder="1" applyAlignment="1" applyProtection="1">
      <alignment vertical="center" wrapText="1"/>
      <protection hidden="1"/>
    </xf>
    <xf numFmtId="0" fontId="40" fillId="0" borderId="81" xfId="0" applyFont="1" applyBorder="1" applyAlignment="1" applyProtection="1">
      <alignment vertical="center" wrapText="1"/>
      <protection hidden="1"/>
    </xf>
    <xf numFmtId="49" fontId="37" fillId="60" borderId="63" xfId="0" applyNumberFormat="1" applyFont="1" applyFill="1" applyBorder="1" applyAlignment="1" applyProtection="1">
      <alignment horizontal="left" vertical="center" wrapText="1"/>
      <protection hidden="1"/>
    </xf>
    <xf numFmtId="0" fontId="37" fillId="60" borderId="63" xfId="0" applyFont="1" applyFill="1" applyBorder="1" applyAlignment="1" applyProtection="1">
      <alignment horizontal="left" vertical="center" wrapText="1"/>
      <protection hidden="1"/>
    </xf>
    <xf numFmtId="0" fontId="37" fillId="60" borderId="78" xfId="0" applyFont="1" applyFill="1" applyBorder="1" applyAlignment="1" applyProtection="1">
      <alignment horizontal="left" vertical="center" wrapText="1"/>
      <protection hidden="1"/>
    </xf>
    <xf numFmtId="0" fontId="35" fillId="0" borderId="66" xfId="0" applyFont="1" applyBorder="1" applyAlignment="1" applyProtection="1">
      <alignment horizontal="left" vertical="center" wrapText="1"/>
      <protection hidden="1"/>
    </xf>
    <xf numFmtId="0" fontId="40" fillId="3" borderId="79" xfId="0" applyFont="1" applyFill="1" applyBorder="1" applyAlignment="1" applyProtection="1">
      <alignment vertical="center" wrapText="1"/>
      <protection hidden="1"/>
    </xf>
    <xf numFmtId="0" fontId="40" fillId="3" borderId="80" xfId="0" applyFont="1" applyFill="1" applyBorder="1" applyAlignment="1" applyProtection="1">
      <alignment vertical="center" wrapText="1"/>
      <protection hidden="1"/>
    </xf>
    <xf numFmtId="49" fontId="37" fillId="60" borderId="74" xfId="0" applyNumberFormat="1" applyFont="1" applyFill="1" applyBorder="1" applyAlignment="1" applyProtection="1">
      <alignment horizontal="left" vertical="center" wrapText="1"/>
      <protection hidden="1"/>
    </xf>
    <xf numFmtId="0" fontId="37" fillId="68" borderId="63" xfId="0" applyFont="1" applyFill="1" applyBorder="1" applyAlignment="1" applyProtection="1">
      <alignment horizontal="left" vertical="center" wrapText="1"/>
      <protection hidden="1"/>
    </xf>
    <xf numFmtId="0" fontId="37" fillId="68" borderId="35" xfId="0" applyFont="1" applyFill="1" applyBorder="1" applyAlignment="1" applyProtection="1">
      <alignment horizontal="left" vertical="center" wrapText="1"/>
      <protection hidden="1"/>
    </xf>
    <xf numFmtId="0" fontId="17" fillId="0" borderId="16" xfId="0" applyFont="1" applyBorder="1" applyAlignment="1">
      <alignment vertical="center" wrapText="1"/>
    </xf>
    <xf numFmtId="0" fontId="17" fillId="0" borderId="18" xfId="0" applyFont="1" applyBorder="1" applyAlignment="1">
      <alignment vertical="center" wrapText="1"/>
    </xf>
    <xf numFmtId="0" fontId="44" fillId="0" borderId="68" xfId="0" applyFont="1" applyBorder="1" applyAlignment="1" applyProtection="1">
      <protection hidden="1"/>
    </xf>
    <xf numFmtId="0" fontId="44" fillId="0" borderId="69" xfId="0" applyFont="1" applyBorder="1" applyAlignment="1" applyProtection="1">
      <protection hidden="1"/>
    </xf>
    <xf numFmtId="0" fontId="46" fillId="0" borderId="6" xfId="0" applyFont="1" applyBorder="1" applyAlignment="1" applyProtection="1">
      <protection hidden="1"/>
    </xf>
    <xf numFmtId="0" fontId="46" fillId="0" borderId="3" xfId="0" applyFont="1" applyBorder="1" applyAlignment="1" applyProtection="1">
      <protection hidden="1"/>
    </xf>
    <xf numFmtId="0" fontId="46" fillId="0" borderId="70" xfId="0" applyFont="1" applyBorder="1" applyAlignment="1" applyProtection="1">
      <protection hidden="1"/>
    </xf>
    <xf numFmtId="0" fontId="3" fillId="0" borderId="6" xfId="0" applyFont="1" applyBorder="1" applyAlignment="1" applyProtection="1">
      <protection hidden="1"/>
    </xf>
    <xf numFmtId="0" fontId="3" fillId="0" borderId="70" xfId="0" applyFont="1" applyBorder="1" applyAlignment="1" applyProtection="1">
      <protection hidden="1"/>
    </xf>
    <xf numFmtId="0" fontId="3" fillId="0" borderId="72" xfId="0" applyFont="1" applyBorder="1" applyAlignment="1" applyProtection="1">
      <protection hidden="1"/>
    </xf>
    <xf numFmtId="0" fontId="3" fillId="0" borderId="10" xfId="0" applyFont="1" applyBorder="1" applyAlignment="1" applyProtection="1">
      <protection hidden="1"/>
    </xf>
    <xf numFmtId="0" fontId="3" fillId="0" borderId="5" xfId="0" applyFont="1" applyBorder="1" applyAlignment="1" applyProtection="1">
      <protection hidden="1"/>
    </xf>
  </cellXfs>
  <cellStyles count="2">
    <cellStyle name="Normale" xfId="0" builtinId="0"/>
    <cellStyle name="Normale 2" xfId="1" xr:uid="{43A0BC2B-2133-4DA0-B8A6-3AF75A4A90CE}"/>
  </cellStyles>
  <dxfs count="13">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s>
  <tableStyles count="0" defaultTableStyle="TableStyleMedium2" defaultPivotStyle="PivotStyleLight16"/>
  <colors>
    <mruColors>
      <color rgb="FFCCCC00"/>
      <color rgb="FFFFFFCC"/>
      <color rgb="FFF0376E"/>
      <color rgb="FFBE5201"/>
      <color rgb="FFBC8E03"/>
      <color rgb="FF808080"/>
      <color rgb="FF4285F4"/>
      <color rgb="FFFFE1CC"/>
      <color rgb="FFCCFFFF"/>
      <color rgb="FFFFC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47625</xdr:rowOff>
    </xdr:from>
    <xdr:to>
      <xdr:col>7</xdr:col>
      <xdr:colOff>419100</xdr:colOff>
      <xdr:row>7</xdr:row>
      <xdr:rowOff>30617</xdr:rowOff>
    </xdr:to>
    <xdr:pic>
      <xdr:nvPicPr>
        <xdr:cNvPr id="2" name="Immagine 1">
          <a:extLst>
            <a:ext uri="{FF2B5EF4-FFF2-40B4-BE49-F238E27FC236}">
              <a16:creationId xmlns:a16="http://schemas.microsoft.com/office/drawing/2014/main" id="{8D6110A2-AB8F-4186-AED6-4F2FE5DF6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 y="47625"/>
          <a:ext cx="3305175" cy="111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iuristruzione-my.sharepoint.com/personal/mim2316_istruzione_it/Documents/Cartella%20Ufficio%204/ORDINAMENTI%20SCOLASTICI/SCUOLA%20LAVORO%20TERRITORIO/ISTRUZIONE%20PROFESSIONALE/Formazione%20USR/5.%20a.s.%202023-24_Personalizzazione%20e%20orientamento%20Nuovi%20IP/materiali/UdA_orientative_biennio16OTTOBREOK.xlsx" TargetMode="External"/><Relationship Id="rId2" Type="http://schemas.microsoft.com/office/2019/04/relationships/externalLinkLongPath" Target="UdA_orientative_biennio16OTTOBREOK.xlsx?A6F48480" TargetMode="External"/><Relationship Id="rId1" Type="http://schemas.openxmlformats.org/officeDocument/2006/relationships/externalLinkPath" Target="file:///\\A6F48480\UdA_orientative_biennio16OTTOBRE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mpianto di base"/>
      <sheetName val="Fasi_UDA"/>
      <sheetName val="Calendario dellUDA"/>
      <sheetName val="RUB_X_FASE"/>
      <sheetName val="comp_chiave"/>
      <sheetName val="raccordi"/>
      <sheetName val="Competenze"/>
      <sheetName val="Conoscenze"/>
      <sheetName val="Abilità"/>
      <sheetName val="insegnam"/>
      <sheetName val="strategia"/>
      <sheetName val="strumenti"/>
      <sheetName val="Grig_val_X_inse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43085-EE37-4177-8166-2DC0FAB10B28}" name="cochiave" displayName="cochiave" ref="A2:A10" totalsRowShown="0" headerRowDxfId="2" dataDxfId="1">
  <autoFilter ref="A2:A10" xr:uid="{B4A43085-EE37-4177-8166-2DC0FAB10B28}"/>
  <tableColumns count="1">
    <tableColumn id="1" xr3:uid="{A7D7FE3B-E4D9-4E31-9EB4-F6124C55F95F}" name="c_chiav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09274-1716-477F-9C02-CBB81904B8B7}">
  <dimension ref="B9:J13"/>
  <sheetViews>
    <sheetView tabSelected="1" topLeftCell="A7" workbookViewId="0">
      <selection activeCell="B11" sqref="B11:J11"/>
    </sheetView>
  </sheetViews>
  <sheetFormatPr defaultRowHeight="12.6"/>
  <cols>
    <col min="1" max="1" width="5.42578125" customWidth="1"/>
  </cols>
  <sheetData>
    <row r="9" spans="2:10" ht="122.45" customHeight="1">
      <c r="B9" s="195" t="s">
        <v>0</v>
      </c>
      <c r="C9" s="195"/>
      <c r="D9" s="195"/>
      <c r="E9" s="195"/>
      <c r="F9" s="195"/>
      <c r="G9" s="195"/>
      <c r="H9" s="195"/>
      <c r="I9" s="195"/>
      <c r="J9" s="195"/>
    </row>
    <row r="10" spans="2:10" ht="114.75" customHeight="1">
      <c r="B10" s="195" t="s">
        <v>1</v>
      </c>
      <c r="C10" s="195"/>
      <c r="D10" s="195"/>
      <c r="E10" s="195"/>
      <c r="F10" s="195"/>
      <c r="G10" s="195"/>
      <c r="H10" s="195"/>
      <c r="I10" s="195"/>
      <c r="J10" s="195"/>
    </row>
    <row r="11" spans="2:10" ht="12.6" customHeight="1">
      <c r="B11" s="195"/>
      <c r="C11" s="195"/>
      <c r="D11" s="195"/>
      <c r="E11" s="195"/>
      <c r="F11" s="195"/>
      <c r="G11" s="195"/>
      <c r="H11" s="195"/>
      <c r="I11" s="195"/>
      <c r="J11" s="195"/>
    </row>
    <row r="12" spans="2:10" ht="12.6" customHeight="1">
      <c r="B12" s="195"/>
      <c r="C12" s="195"/>
      <c r="D12" s="195"/>
      <c r="E12" s="195"/>
      <c r="F12" s="195"/>
      <c r="G12" s="195"/>
      <c r="H12" s="195"/>
      <c r="I12" s="195"/>
      <c r="J12" s="195"/>
    </row>
    <row r="13" spans="2:10" ht="12.6" customHeight="1">
      <c r="B13" s="195"/>
      <c r="C13" s="195"/>
      <c r="D13" s="195"/>
      <c r="E13" s="195"/>
      <c r="F13" s="195"/>
      <c r="G13" s="195"/>
      <c r="H13" s="195"/>
      <c r="I13" s="195"/>
      <c r="J13" s="195"/>
    </row>
  </sheetData>
  <sheetProtection algorithmName="SHA-512" hashValue="6r9vA7Jg1PetpqPLlObtOvgzNWbBdVE+88DRiK4iqUR1Y36B0l9ybNmNYvVPJeKs9+oqcenGE9XpJ6FwmX2rTQ==" saltValue="PhRmFP+QbtMj7iBiE/m0UQ==" spinCount="100000" sheet="1" objects="1" scenarios="1"/>
  <mergeCells count="5">
    <mergeCell ref="B9:J9"/>
    <mergeCell ref="B10:J10"/>
    <mergeCell ref="B11:J11"/>
    <mergeCell ref="B12:J12"/>
    <mergeCell ref="B13:J13"/>
  </mergeCells>
  <pageMargins left="0.70866141732283472" right="0.70866141732283472" top="0.74803149606299213" bottom="0.74803149606299213" header="0.31496062992125984" footer="0.31496062992125984"/>
  <pageSetup paperSize="9" orientation="portrait" r:id="rId1"/>
  <headerFooter>
    <oddFooter>&amp;L&amp;D&amp;C&amp;F&amp;R&amp;A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pageSetUpPr fitToPage="1"/>
  </sheetPr>
  <dimension ref="A1:Z1060"/>
  <sheetViews>
    <sheetView topLeftCell="A10" zoomScale="29" zoomScaleNormal="29" workbookViewId="0">
      <selection activeCell="B21" activeCellId="5" sqref="B2:C2 B3:C3 B4:C4 B6:C6 B7:C7 B21:C21"/>
    </sheetView>
  </sheetViews>
  <sheetFormatPr defaultColWidth="12.5703125" defaultRowHeight="15.75" customHeight="1"/>
  <cols>
    <col min="1" max="1" width="38.42578125" style="15" customWidth="1"/>
    <col min="2" max="2" width="84.42578125" style="15" customWidth="1"/>
    <col min="3" max="3" width="123.5703125" style="15" customWidth="1"/>
    <col min="4" max="4" width="12.5703125" style="15"/>
    <col min="5" max="5" width="25" style="15" hidden="1" customWidth="1"/>
    <col min="6" max="26" width="12.5703125" style="15" hidden="1" customWidth="1"/>
    <col min="27" max="16384" width="12.5703125" style="15"/>
  </cols>
  <sheetData>
    <row r="1" spans="1:25" ht="34.5" customHeight="1">
      <c r="A1" s="208" t="s">
        <v>2</v>
      </c>
      <c r="B1" s="209"/>
      <c r="C1" s="210"/>
      <c r="D1" s="14"/>
      <c r="E1" s="14"/>
      <c r="F1" s="14"/>
      <c r="G1" s="14"/>
      <c r="H1" s="14"/>
      <c r="I1" s="14"/>
      <c r="J1" s="14"/>
      <c r="K1" s="14"/>
      <c r="L1" s="14"/>
      <c r="M1" s="14"/>
      <c r="N1" s="14"/>
      <c r="O1" s="14"/>
      <c r="P1" s="14"/>
      <c r="Q1" s="14"/>
      <c r="R1" s="14"/>
      <c r="S1" s="14"/>
      <c r="T1" s="14"/>
      <c r="U1" s="14"/>
      <c r="V1" s="14"/>
      <c r="W1" s="14"/>
      <c r="X1" s="14"/>
      <c r="Y1" s="14"/>
    </row>
    <row r="2" spans="1:25" ht="24" customHeight="1">
      <c r="A2" s="79" t="s">
        <v>3</v>
      </c>
      <c r="B2" s="206"/>
      <c r="C2" s="207"/>
      <c r="D2" s="16"/>
      <c r="E2" s="16"/>
      <c r="F2" s="16"/>
      <c r="G2" s="16"/>
      <c r="H2" s="16"/>
      <c r="I2" s="16"/>
      <c r="J2" s="16"/>
      <c r="K2" s="16"/>
      <c r="L2" s="16"/>
      <c r="M2" s="16"/>
      <c r="N2" s="16"/>
      <c r="O2" s="16"/>
      <c r="P2" s="16"/>
      <c r="Q2" s="16"/>
      <c r="R2" s="16"/>
      <c r="S2" s="16"/>
      <c r="T2" s="16"/>
      <c r="U2" s="16"/>
      <c r="V2" s="16"/>
      <c r="W2" s="16"/>
      <c r="X2" s="16"/>
      <c r="Y2" s="16"/>
    </row>
    <row r="3" spans="1:25" ht="60.75" customHeight="1">
      <c r="A3" s="79" t="s">
        <v>4</v>
      </c>
      <c r="B3" s="201"/>
      <c r="C3" s="202"/>
      <c r="D3" s="16"/>
      <c r="E3" s="16"/>
      <c r="F3" s="16"/>
      <c r="G3" s="16"/>
      <c r="H3" s="16"/>
      <c r="I3" s="16"/>
      <c r="J3" s="16"/>
      <c r="K3" s="16"/>
      <c r="L3" s="16"/>
      <c r="M3" s="16"/>
      <c r="N3" s="16"/>
      <c r="O3" s="16"/>
      <c r="P3" s="16"/>
      <c r="Q3" s="16"/>
      <c r="R3" s="16"/>
      <c r="S3" s="16"/>
      <c r="T3" s="16"/>
      <c r="U3" s="16"/>
      <c r="V3" s="16"/>
      <c r="W3" s="16"/>
      <c r="X3" s="16"/>
      <c r="Y3" s="16"/>
    </row>
    <row r="4" spans="1:25" ht="28.5" customHeight="1">
      <c r="A4" s="81" t="s">
        <v>5</v>
      </c>
      <c r="B4" s="201"/>
      <c r="C4" s="202"/>
      <c r="D4" s="16"/>
      <c r="E4" s="16"/>
      <c r="F4" s="16"/>
      <c r="G4" s="16"/>
      <c r="H4" s="16"/>
      <c r="I4" s="16"/>
      <c r="J4" s="16"/>
      <c r="K4" s="16"/>
      <c r="L4" s="16"/>
      <c r="M4" s="16"/>
      <c r="N4" s="16"/>
      <c r="O4" s="16"/>
      <c r="P4" s="16"/>
      <c r="Q4" s="16"/>
      <c r="R4" s="16"/>
      <c r="S4" s="16"/>
      <c r="T4" s="16"/>
      <c r="U4" s="16"/>
      <c r="V4" s="16"/>
      <c r="W4" s="16"/>
      <c r="X4" s="16"/>
      <c r="Y4" s="16"/>
    </row>
    <row r="5" spans="1:25" ht="43.5" customHeight="1">
      <c r="A5" s="79" t="s">
        <v>6</v>
      </c>
      <c r="B5" s="212">
        <f>SUM(C74:C83)</f>
        <v>0</v>
      </c>
      <c r="C5" s="213"/>
      <c r="D5" s="16"/>
      <c r="E5" s="16"/>
      <c r="F5" s="16"/>
      <c r="G5" s="16"/>
      <c r="H5" s="16"/>
      <c r="I5" s="16"/>
      <c r="J5" s="16"/>
      <c r="K5" s="16"/>
      <c r="L5" s="16"/>
      <c r="M5" s="16"/>
      <c r="N5" s="16"/>
      <c r="O5" s="16"/>
      <c r="P5" s="16"/>
      <c r="Q5" s="16"/>
      <c r="R5" s="16"/>
      <c r="S5" s="16"/>
      <c r="T5" s="16"/>
      <c r="U5" s="16"/>
      <c r="V5" s="16"/>
      <c r="W5" s="16"/>
      <c r="X5" s="16"/>
      <c r="Y5" s="16"/>
    </row>
    <row r="6" spans="1:25" ht="72" customHeight="1">
      <c r="A6" s="81" t="s">
        <v>7</v>
      </c>
      <c r="B6" s="201"/>
      <c r="C6" s="202"/>
      <c r="D6" s="16"/>
      <c r="E6" s="16"/>
      <c r="F6" s="16"/>
      <c r="G6" s="16"/>
      <c r="H6" s="16"/>
      <c r="I6" s="16"/>
      <c r="J6" s="16"/>
      <c r="K6" s="16"/>
      <c r="L6" s="16"/>
      <c r="M6" s="16"/>
      <c r="N6" s="16"/>
      <c r="O6" s="16"/>
      <c r="P6" s="16"/>
      <c r="Q6" s="16"/>
      <c r="R6" s="16"/>
      <c r="S6" s="16"/>
      <c r="T6" s="16"/>
      <c r="U6" s="16"/>
      <c r="V6" s="16"/>
      <c r="W6" s="16"/>
      <c r="X6" s="16"/>
      <c r="Y6" s="16"/>
    </row>
    <row r="7" spans="1:25" ht="75" customHeight="1">
      <c r="A7" s="81" t="s">
        <v>8</v>
      </c>
      <c r="B7" s="201"/>
      <c r="C7" s="202"/>
      <c r="D7" s="16"/>
      <c r="E7" s="16"/>
      <c r="F7" s="16"/>
      <c r="G7" s="16"/>
      <c r="H7" s="16"/>
      <c r="I7" s="16"/>
      <c r="J7" s="16"/>
      <c r="K7" s="16"/>
      <c r="L7" s="16"/>
      <c r="M7" s="16"/>
      <c r="N7" s="16"/>
      <c r="O7" s="16"/>
      <c r="P7" s="16"/>
      <c r="Q7" s="16"/>
      <c r="R7" s="16"/>
      <c r="S7" s="16"/>
      <c r="T7" s="16"/>
      <c r="U7" s="16"/>
      <c r="V7" s="16"/>
      <c r="W7" s="16"/>
      <c r="X7" s="16"/>
      <c r="Y7" s="16"/>
    </row>
    <row r="8" spans="1:25" ht="35.1">
      <c r="A8" s="196" t="s">
        <v>9</v>
      </c>
      <c r="B8" s="17" t="s">
        <v>10</v>
      </c>
      <c r="C8" s="82" t="s">
        <v>11</v>
      </c>
      <c r="D8" s="16"/>
      <c r="E8" s="16"/>
      <c r="F8" s="16"/>
      <c r="G8" s="16"/>
      <c r="H8" s="16"/>
      <c r="I8" s="16"/>
      <c r="J8" s="16"/>
      <c r="K8" s="16"/>
      <c r="L8" s="16"/>
      <c r="M8" s="16"/>
      <c r="N8" s="16"/>
      <c r="O8" s="16"/>
      <c r="P8" s="16"/>
      <c r="Q8" s="16"/>
      <c r="R8" s="16"/>
      <c r="S8" s="16"/>
      <c r="T8" s="16"/>
      <c r="U8" s="16"/>
      <c r="V8" s="16"/>
      <c r="W8" s="16"/>
      <c r="X8" s="16"/>
      <c r="Y8" s="16"/>
    </row>
    <row r="9" spans="1:25" ht="17.45">
      <c r="A9" s="197"/>
      <c r="B9" s="18" t="s">
        <v>12</v>
      </c>
      <c r="C9" s="83" t="s">
        <v>13</v>
      </c>
      <c r="D9" s="16"/>
      <c r="E9" s="16"/>
      <c r="F9" s="16"/>
      <c r="G9" s="16"/>
      <c r="H9" s="16"/>
      <c r="I9" s="16"/>
      <c r="J9" s="16"/>
      <c r="K9" s="16"/>
      <c r="L9" s="16"/>
      <c r="M9" s="16"/>
      <c r="N9" s="16"/>
      <c r="O9" s="16"/>
      <c r="P9" s="16"/>
      <c r="Q9" s="16"/>
      <c r="R9" s="16"/>
      <c r="S9" s="16"/>
      <c r="T9" s="16"/>
      <c r="U9" s="16"/>
      <c r="V9" s="16"/>
      <c r="W9" s="16"/>
      <c r="X9" s="16"/>
      <c r="Y9" s="16"/>
    </row>
    <row r="10" spans="1:25" ht="97.5" customHeight="1">
      <c r="A10" s="197"/>
      <c r="B10" s="27"/>
      <c r="C10" s="84" t="e">
        <f>VLOOKUP(MID(B10,1,255),raccordi!$B$2:$C$19,2,0)</f>
        <v>#N/A</v>
      </c>
      <c r="D10" s="16"/>
      <c r="E10" s="16" t="str">
        <f>MID(B10,1,255)</f>
        <v/>
      </c>
      <c r="F10" s="16" t="e">
        <f>C10</f>
        <v>#N/A</v>
      </c>
      <c r="G10" s="16"/>
      <c r="H10" s="16"/>
      <c r="I10" s="16"/>
      <c r="J10" s="16"/>
      <c r="K10" s="16"/>
      <c r="L10" s="16"/>
      <c r="M10" s="16"/>
      <c r="N10" s="16"/>
      <c r="O10" s="16"/>
      <c r="P10" s="16"/>
      <c r="Q10" s="16"/>
      <c r="R10" s="16"/>
      <c r="S10" s="16"/>
      <c r="T10" s="16"/>
      <c r="U10" s="16"/>
      <c r="V10" s="16"/>
      <c r="W10" s="16"/>
      <c r="X10" s="16"/>
      <c r="Y10" s="16"/>
    </row>
    <row r="11" spans="1:25" ht="55.5" customHeight="1">
      <c r="A11" s="197"/>
      <c r="B11" s="27"/>
      <c r="C11" s="84" t="e">
        <f>VLOOKUP(MID(B11,1,255),raccordi!$B$2:$C$19,2,0)</f>
        <v>#N/A</v>
      </c>
      <c r="D11" s="16"/>
      <c r="E11" s="16" t="str">
        <f>MID(B11,1,255)</f>
        <v/>
      </c>
      <c r="F11" s="16" t="e">
        <f>C11</f>
        <v>#N/A</v>
      </c>
      <c r="G11" s="16"/>
      <c r="H11" s="16"/>
      <c r="I11" s="16"/>
      <c r="J11" s="16"/>
      <c r="K11" s="16"/>
      <c r="L11" s="16"/>
      <c r="M11" s="16"/>
      <c r="N11" s="16"/>
      <c r="O11" s="16"/>
      <c r="P11" s="16"/>
      <c r="Q11" s="16"/>
      <c r="R11" s="16"/>
      <c r="S11" s="16"/>
      <c r="T11" s="16"/>
      <c r="U11" s="16"/>
      <c r="V11" s="16"/>
      <c r="W11" s="16"/>
      <c r="X11" s="16"/>
      <c r="Y11" s="16"/>
    </row>
    <row r="12" spans="1:25" ht="56.45" customHeight="1">
      <c r="A12" s="197"/>
      <c r="B12" s="27"/>
      <c r="C12" s="84" t="e">
        <f>VLOOKUP(MID(B12,1,255),raccordi!$B$2:$C$19,2,0)</f>
        <v>#N/A</v>
      </c>
      <c r="D12" s="16"/>
      <c r="E12" s="16" t="str">
        <f>MID(B12,1,255)</f>
        <v/>
      </c>
      <c r="F12" s="16" t="e">
        <f>C12</f>
        <v>#N/A</v>
      </c>
      <c r="G12" s="16"/>
      <c r="H12" s="16"/>
      <c r="I12" s="16"/>
      <c r="J12" s="16"/>
      <c r="K12" s="16"/>
      <c r="L12" s="16"/>
      <c r="M12" s="16"/>
      <c r="N12" s="16"/>
      <c r="O12" s="16"/>
      <c r="P12" s="16"/>
      <c r="Q12" s="16"/>
      <c r="R12" s="16"/>
      <c r="S12" s="16"/>
      <c r="T12" s="16"/>
      <c r="U12" s="16"/>
      <c r="V12" s="16"/>
      <c r="W12" s="16"/>
      <c r="X12" s="16"/>
      <c r="Y12" s="16"/>
    </row>
    <row r="13" spans="1:25" ht="33" customHeight="1">
      <c r="A13" s="197"/>
      <c r="B13" s="27"/>
      <c r="C13" s="84" t="e">
        <f>VLOOKUP(MID(B13,1,255),raccordi!$B$2:$C$19,2,0)</f>
        <v>#N/A</v>
      </c>
      <c r="D13" s="16"/>
      <c r="E13" s="16" t="str">
        <f>MID(B13,1,255)</f>
        <v/>
      </c>
      <c r="F13" s="16" t="e">
        <f>C13</f>
        <v>#N/A</v>
      </c>
      <c r="G13" s="16"/>
      <c r="H13" s="16"/>
      <c r="I13" s="16"/>
      <c r="J13" s="16"/>
      <c r="K13" s="16"/>
      <c r="L13" s="16"/>
      <c r="M13" s="16"/>
      <c r="N13" s="16"/>
      <c r="O13" s="16"/>
      <c r="P13" s="16"/>
      <c r="Q13" s="16"/>
      <c r="R13" s="16"/>
      <c r="S13" s="16"/>
      <c r="T13" s="16"/>
      <c r="U13" s="16"/>
      <c r="V13" s="16"/>
      <c r="W13" s="16"/>
      <c r="X13" s="16"/>
      <c r="Y13" s="16"/>
    </row>
    <row r="14" spans="1:25" ht="33" customHeight="1">
      <c r="A14" s="197"/>
      <c r="B14" s="27"/>
      <c r="C14" s="84" t="e">
        <f>VLOOKUP(MID(B14,1,255),raccordi!$B$2:$C$19,2,0)</f>
        <v>#N/A</v>
      </c>
      <c r="D14" s="16"/>
      <c r="E14" s="16" t="str">
        <f>MID(B14,1,255)</f>
        <v/>
      </c>
      <c r="F14" s="16" t="e">
        <f>C14</f>
        <v>#N/A</v>
      </c>
      <c r="G14" s="16"/>
      <c r="H14" s="16"/>
      <c r="I14" s="16"/>
      <c r="J14" s="16"/>
      <c r="K14" s="16"/>
      <c r="L14" s="16"/>
      <c r="M14" s="16"/>
      <c r="N14" s="16"/>
      <c r="O14" s="16"/>
      <c r="P14" s="16"/>
      <c r="Q14" s="16"/>
      <c r="R14" s="16"/>
      <c r="S14" s="16"/>
      <c r="T14" s="16"/>
      <c r="U14" s="16"/>
      <c r="V14" s="16"/>
      <c r="W14" s="16"/>
      <c r="X14" s="16"/>
      <c r="Y14" s="16"/>
    </row>
    <row r="15" spans="1:25" ht="17.45">
      <c r="A15" s="197"/>
      <c r="B15" s="19" t="s">
        <v>14</v>
      </c>
      <c r="C15" s="85"/>
      <c r="D15" s="16"/>
      <c r="E15" s="16"/>
      <c r="F15" s="16"/>
      <c r="G15" s="16"/>
      <c r="H15" s="16"/>
      <c r="I15" s="16"/>
      <c r="J15" s="16"/>
      <c r="K15" s="16"/>
      <c r="L15" s="16"/>
      <c r="M15" s="16"/>
      <c r="N15" s="16"/>
      <c r="O15" s="16"/>
      <c r="P15" s="16"/>
      <c r="Q15" s="16"/>
      <c r="R15" s="16"/>
      <c r="S15" s="16"/>
      <c r="T15" s="16"/>
      <c r="U15" s="16"/>
      <c r="V15" s="16"/>
      <c r="W15" s="16"/>
      <c r="X15" s="16"/>
      <c r="Y15" s="16"/>
    </row>
    <row r="16" spans="1:25" ht="47.25" customHeight="1">
      <c r="A16" s="197"/>
      <c r="B16" s="28"/>
      <c r="C16" s="80"/>
      <c r="D16" s="16"/>
      <c r="E16" s="16" t="str">
        <f>MID(B16,1,255)</f>
        <v/>
      </c>
      <c r="F16" s="16">
        <f>C16</f>
        <v>0</v>
      </c>
      <c r="G16" s="16"/>
      <c r="H16" s="16"/>
      <c r="I16" s="16"/>
      <c r="J16" s="16"/>
      <c r="K16" s="16"/>
      <c r="L16" s="16"/>
      <c r="M16" s="16"/>
      <c r="N16" s="16"/>
      <c r="O16" s="16"/>
      <c r="P16" s="16"/>
      <c r="Q16" s="16"/>
      <c r="R16" s="16"/>
      <c r="S16" s="16"/>
      <c r="T16" s="16"/>
      <c r="U16" s="16"/>
      <c r="V16" s="16"/>
      <c r="W16" s="16"/>
      <c r="X16" s="16"/>
      <c r="Y16" s="16"/>
    </row>
    <row r="17" spans="1:25" ht="56.45" customHeight="1">
      <c r="A17" s="197"/>
      <c r="B17" s="28"/>
      <c r="C17" s="80"/>
      <c r="D17" s="16"/>
      <c r="E17" s="16" t="str">
        <f>MID(B17,1,255)</f>
        <v/>
      </c>
      <c r="F17" s="16">
        <f>C17</f>
        <v>0</v>
      </c>
      <c r="G17" s="16"/>
      <c r="H17" s="16"/>
      <c r="I17" s="16"/>
      <c r="J17" s="16"/>
      <c r="K17" s="16"/>
      <c r="L17" s="16"/>
      <c r="M17" s="16"/>
      <c r="N17" s="16"/>
      <c r="O17" s="16"/>
      <c r="P17" s="16"/>
      <c r="Q17" s="16"/>
      <c r="R17" s="16"/>
      <c r="S17" s="16"/>
      <c r="T17" s="16"/>
      <c r="U17" s="16"/>
      <c r="V17" s="16"/>
      <c r="W17" s="16"/>
      <c r="X17" s="16"/>
      <c r="Y17" s="16"/>
    </row>
    <row r="18" spans="1:25" ht="52.5" customHeight="1">
      <c r="A18" s="197"/>
      <c r="B18" s="28"/>
      <c r="C18" s="80"/>
      <c r="D18" s="16"/>
      <c r="E18" s="16" t="str">
        <f>MID(B18,1,255)</f>
        <v/>
      </c>
      <c r="F18" s="16">
        <f>C18</f>
        <v>0</v>
      </c>
      <c r="G18" s="16"/>
      <c r="H18" s="16"/>
      <c r="I18" s="16"/>
      <c r="J18" s="16"/>
      <c r="K18" s="16"/>
      <c r="L18" s="16"/>
      <c r="M18" s="16"/>
      <c r="N18" s="16"/>
      <c r="O18" s="16"/>
      <c r="P18" s="16"/>
      <c r="Q18" s="16"/>
      <c r="R18" s="16"/>
      <c r="S18" s="16"/>
      <c r="T18" s="16"/>
      <c r="U18" s="16"/>
      <c r="V18" s="16"/>
      <c r="W18" s="16"/>
      <c r="X18" s="16"/>
      <c r="Y18" s="16"/>
    </row>
    <row r="19" spans="1:25" ht="58.5" customHeight="1">
      <c r="A19" s="197"/>
      <c r="B19" s="28"/>
      <c r="C19" s="80"/>
      <c r="D19" s="16"/>
      <c r="E19" s="16" t="str">
        <f>MID(B19,1,255)</f>
        <v/>
      </c>
      <c r="F19" s="16">
        <f>C19</f>
        <v>0</v>
      </c>
      <c r="G19" s="16"/>
      <c r="H19" s="16"/>
      <c r="I19" s="16"/>
      <c r="J19" s="16"/>
      <c r="K19" s="16"/>
      <c r="L19" s="16"/>
      <c r="M19" s="16"/>
      <c r="N19" s="16"/>
      <c r="O19" s="16"/>
      <c r="P19" s="16"/>
      <c r="Q19" s="16"/>
      <c r="R19" s="16"/>
      <c r="S19" s="16"/>
      <c r="T19" s="16"/>
      <c r="U19" s="16"/>
      <c r="V19" s="16"/>
      <c r="W19" s="16"/>
      <c r="X19" s="16"/>
      <c r="Y19" s="16"/>
    </row>
    <row r="20" spans="1:25" ht="47.45" customHeight="1">
      <c r="A20" s="211"/>
      <c r="B20" s="28"/>
      <c r="C20" s="80"/>
      <c r="D20" s="16"/>
      <c r="E20" s="16" t="str">
        <f>MID(B20,1,255)</f>
        <v/>
      </c>
      <c r="F20" s="16">
        <f>C20</f>
        <v>0</v>
      </c>
      <c r="G20" s="16"/>
      <c r="H20" s="16"/>
      <c r="I20" s="16"/>
      <c r="J20" s="16"/>
      <c r="K20" s="16"/>
      <c r="L20" s="16"/>
      <c r="M20" s="16"/>
      <c r="N20" s="16"/>
      <c r="O20" s="16"/>
      <c r="P20" s="16"/>
      <c r="Q20" s="16"/>
      <c r="R20" s="16"/>
      <c r="S20" s="16"/>
      <c r="T20" s="16"/>
      <c r="U20" s="16"/>
      <c r="V20" s="16"/>
      <c r="W20" s="16"/>
      <c r="X20" s="16"/>
      <c r="Y20" s="16"/>
    </row>
    <row r="21" spans="1:25" ht="66" customHeight="1">
      <c r="A21" s="79" t="s">
        <v>15</v>
      </c>
      <c r="B21" s="199"/>
      <c r="C21" s="200"/>
      <c r="D21" s="16"/>
      <c r="E21" s="16"/>
      <c r="F21" s="16"/>
      <c r="G21" s="16"/>
      <c r="H21" s="16"/>
      <c r="I21" s="16"/>
      <c r="J21" s="16"/>
      <c r="K21" s="16"/>
      <c r="L21" s="16"/>
      <c r="M21" s="16"/>
      <c r="N21" s="16"/>
      <c r="O21" s="16"/>
      <c r="P21" s="16"/>
      <c r="Q21" s="16"/>
      <c r="R21" s="16"/>
      <c r="S21" s="16"/>
      <c r="T21" s="16"/>
      <c r="U21" s="16"/>
      <c r="V21" s="16"/>
      <c r="W21" s="16"/>
      <c r="X21" s="16"/>
      <c r="Y21" s="16"/>
    </row>
    <row r="22" spans="1:25" ht="21.75" customHeight="1">
      <c r="A22" s="203" t="s">
        <v>16</v>
      </c>
      <c r="B22" s="21" t="s">
        <v>17</v>
      </c>
      <c r="C22" s="86" t="s">
        <v>18</v>
      </c>
      <c r="D22" s="16"/>
      <c r="E22" s="16"/>
      <c r="F22" s="16"/>
      <c r="G22" s="16"/>
      <c r="H22" s="16"/>
      <c r="I22" s="16"/>
      <c r="J22" s="16"/>
      <c r="K22" s="16"/>
      <c r="L22" s="16"/>
      <c r="M22" s="16"/>
      <c r="N22" s="16"/>
      <c r="O22" s="16"/>
      <c r="P22" s="16"/>
      <c r="Q22" s="16"/>
      <c r="R22" s="16"/>
      <c r="S22" s="16"/>
      <c r="T22" s="16"/>
      <c r="U22" s="16"/>
      <c r="V22" s="16"/>
      <c r="W22" s="16"/>
      <c r="X22" s="16"/>
      <c r="Y22" s="16"/>
    </row>
    <row r="23" spans="1:25" ht="17.45">
      <c r="A23" s="204"/>
      <c r="B23" s="22" t="s">
        <v>19</v>
      </c>
      <c r="C23" s="87">
        <f>B10</f>
        <v>0</v>
      </c>
      <c r="D23" s="16"/>
      <c r="E23" s="16" t="e" cm="1" vm="1">
        <f t="array" ref="E23">TRANSPOSE(_xlfn._xlws.FILTER(Conoscenze!$B$53:$B$212,Conoscenze!$A$53:$A$212=MID(C23,1,7)))</f>
        <v>#VALUE!</v>
      </c>
      <c r="F23" s="16"/>
      <c r="G23" s="16"/>
      <c r="H23" s="16"/>
      <c r="I23" s="16"/>
      <c r="J23" s="16"/>
      <c r="K23" s="16"/>
      <c r="L23" s="16"/>
      <c r="M23" s="16"/>
      <c r="N23" s="16"/>
      <c r="O23" s="16"/>
      <c r="P23" s="16"/>
      <c r="Q23" s="16"/>
      <c r="R23" s="16"/>
      <c r="S23" s="16"/>
      <c r="T23" s="16"/>
      <c r="U23" s="16"/>
      <c r="V23" s="16"/>
      <c r="W23" s="16"/>
      <c r="X23" s="16"/>
      <c r="Y23" s="16"/>
    </row>
    <row r="24" spans="1:25" ht="53.25" customHeight="1">
      <c r="A24" s="204"/>
      <c r="B24" s="26"/>
      <c r="C24" s="80"/>
      <c r="D24" s="16"/>
      <c r="E24" s="16" t="e" cm="1" vm="1">
        <f t="array" ref="E24">TRANSPOSE(_xlfn._xlws.FILTER(Abilità!$B$38:$B$154,Abilità!$A$38:$A$154=MID(C23,1,7)))</f>
        <v>#VALUE!</v>
      </c>
      <c r="F24" s="16"/>
      <c r="G24" s="16"/>
      <c r="H24" s="16"/>
      <c r="I24" s="16"/>
      <c r="J24" s="16"/>
      <c r="K24" s="16"/>
      <c r="L24" s="16"/>
      <c r="M24" s="16"/>
      <c r="N24" s="16"/>
      <c r="O24" s="16"/>
      <c r="P24" s="16"/>
      <c r="Q24" s="16"/>
      <c r="R24" s="16"/>
      <c r="S24" s="16"/>
      <c r="T24" s="16"/>
      <c r="U24" s="16"/>
      <c r="V24" s="16"/>
      <c r="W24" s="16"/>
      <c r="X24" s="16"/>
      <c r="Y24" s="16"/>
    </row>
    <row r="25" spans="1:25" ht="15.6">
      <c r="A25" s="204"/>
      <c r="B25" s="26"/>
      <c r="C25" s="80"/>
      <c r="D25" s="16"/>
      <c r="E25" s="16"/>
      <c r="F25" s="16"/>
      <c r="G25" s="16"/>
      <c r="H25" s="16"/>
      <c r="I25" s="16"/>
      <c r="J25" s="16"/>
      <c r="K25" s="16"/>
      <c r="L25" s="16"/>
      <c r="M25" s="16"/>
      <c r="N25" s="16"/>
      <c r="O25" s="16"/>
      <c r="P25" s="16"/>
      <c r="Q25" s="16"/>
      <c r="R25" s="16"/>
      <c r="S25" s="16"/>
      <c r="T25" s="16"/>
      <c r="U25" s="16"/>
      <c r="V25" s="16"/>
      <c r="W25" s="16"/>
      <c r="X25" s="16"/>
      <c r="Y25" s="16"/>
    </row>
    <row r="26" spans="1:25" ht="15.75" customHeight="1">
      <c r="A26" s="204"/>
      <c r="B26" s="88"/>
      <c r="C26" s="80"/>
      <c r="D26" s="16"/>
      <c r="E26" s="16"/>
      <c r="F26" s="16"/>
      <c r="G26" s="16"/>
      <c r="H26" s="16"/>
      <c r="I26" s="16"/>
      <c r="J26" s="16"/>
      <c r="K26" s="16"/>
      <c r="L26" s="16"/>
      <c r="M26" s="16"/>
      <c r="N26" s="16"/>
      <c r="O26" s="16"/>
      <c r="P26" s="16"/>
      <c r="Q26" s="16"/>
      <c r="R26" s="16"/>
      <c r="S26" s="16"/>
      <c r="T26" s="16"/>
      <c r="U26" s="16"/>
      <c r="V26" s="16"/>
      <c r="W26" s="16"/>
      <c r="X26" s="16"/>
      <c r="Y26" s="16"/>
    </row>
    <row r="27" spans="1:25" ht="15.75" customHeight="1">
      <c r="A27" s="204"/>
      <c r="B27" s="26"/>
      <c r="C27" s="80"/>
      <c r="D27" s="16"/>
      <c r="E27" s="16"/>
      <c r="F27" s="16"/>
      <c r="G27" s="16"/>
      <c r="H27" s="16"/>
      <c r="I27" s="16"/>
      <c r="J27" s="16"/>
      <c r="K27" s="16"/>
      <c r="L27" s="16"/>
      <c r="M27" s="16"/>
      <c r="N27" s="16"/>
      <c r="O27" s="16"/>
      <c r="P27" s="16"/>
      <c r="Q27" s="16"/>
      <c r="R27" s="16"/>
      <c r="S27" s="16"/>
      <c r="T27" s="16"/>
      <c r="U27" s="16"/>
      <c r="V27" s="16"/>
      <c r="W27" s="16"/>
      <c r="X27" s="16"/>
      <c r="Y27" s="16"/>
    </row>
    <row r="28" spans="1:25" ht="17.45">
      <c r="A28" s="204"/>
      <c r="B28" s="22" t="s">
        <v>19</v>
      </c>
      <c r="C28" s="87">
        <f>B11</f>
        <v>0</v>
      </c>
      <c r="D28" s="16"/>
      <c r="E28" s="16" t="e" cm="1" vm="1">
        <f t="array" ref="E28">TRANSPOSE(_xlfn._xlws.FILTER(Conoscenze!$B$53:$B$212,Conoscenze!$A$53:$A$212=MID(C28,1,7)))</f>
        <v>#VALUE!</v>
      </c>
      <c r="F28" s="16"/>
      <c r="G28" s="16"/>
      <c r="H28" s="16"/>
      <c r="I28" s="16"/>
      <c r="J28" s="16"/>
      <c r="K28" s="16"/>
      <c r="L28" s="16"/>
      <c r="M28" s="16"/>
      <c r="N28" s="16"/>
      <c r="O28" s="16"/>
      <c r="P28" s="16"/>
      <c r="Q28" s="16"/>
      <c r="R28" s="16"/>
      <c r="S28" s="16"/>
      <c r="T28" s="16"/>
      <c r="U28" s="16"/>
      <c r="V28" s="16"/>
      <c r="W28" s="16"/>
      <c r="X28" s="16"/>
      <c r="Y28" s="16"/>
    </row>
    <row r="29" spans="1:25" ht="42" customHeight="1">
      <c r="A29" s="204"/>
      <c r="B29" s="26"/>
      <c r="C29" s="80"/>
      <c r="D29" s="16"/>
      <c r="E29" s="16" t="e" cm="1" vm="1">
        <f t="array" ref="E29">TRANSPOSE(_xlfn._xlws.FILTER(Abilità!$B$38:$B$154,Abilità!$A$38:$A$154=MID(C28,1,7)))</f>
        <v>#VALUE!</v>
      </c>
      <c r="F29" s="16"/>
      <c r="G29" s="16"/>
      <c r="H29" s="16"/>
      <c r="I29" s="16"/>
      <c r="J29" s="16"/>
      <c r="K29" s="16"/>
      <c r="L29" s="16"/>
      <c r="M29" s="16"/>
      <c r="N29" s="16"/>
      <c r="O29" s="16"/>
      <c r="P29" s="16"/>
      <c r="Q29" s="16"/>
      <c r="R29" s="16"/>
      <c r="S29" s="16"/>
      <c r="T29" s="16"/>
      <c r="U29" s="16"/>
      <c r="V29" s="16"/>
      <c r="W29" s="16"/>
      <c r="X29" s="16"/>
      <c r="Y29" s="16"/>
    </row>
    <row r="30" spans="1:25" ht="15.75" customHeight="1">
      <c r="A30" s="204"/>
      <c r="B30" s="26"/>
      <c r="C30" s="80"/>
      <c r="D30" s="16"/>
      <c r="E30" s="16"/>
      <c r="F30" s="16"/>
      <c r="G30" s="16"/>
      <c r="H30" s="16"/>
      <c r="I30" s="16"/>
      <c r="J30" s="16"/>
      <c r="K30" s="16"/>
      <c r="L30" s="16"/>
      <c r="M30" s="16"/>
      <c r="N30" s="16"/>
      <c r="O30" s="16"/>
      <c r="P30" s="16"/>
      <c r="Q30" s="16"/>
      <c r="R30" s="16"/>
      <c r="S30" s="16"/>
      <c r="T30" s="16"/>
      <c r="U30" s="16"/>
      <c r="V30" s="16"/>
      <c r="W30" s="16"/>
      <c r="X30" s="16"/>
      <c r="Y30" s="16"/>
    </row>
    <row r="31" spans="1:25" ht="15.75" customHeight="1">
      <c r="A31" s="204"/>
      <c r="B31" s="26"/>
      <c r="C31" s="80"/>
      <c r="D31" s="16"/>
      <c r="E31" s="16"/>
      <c r="F31" s="16"/>
      <c r="G31" s="16"/>
      <c r="H31" s="16"/>
      <c r="I31" s="16"/>
      <c r="J31" s="16"/>
      <c r="K31" s="16"/>
      <c r="L31" s="16"/>
      <c r="M31" s="16"/>
      <c r="N31" s="16"/>
      <c r="O31" s="16"/>
      <c r="P31" s="16"/>
      <c r="Q31" s="16"/>
      <c r="R31" s="16"/>
      <c r="S31" s="16"/>
      <c r="T31" s="16"/>
      <c r="U31" s="16"/>
      <c r="V31" s="16"/>
      <c r="W31" s="16"/>
      <c r="X31" s="16"/>
      <c r="Y31" s="16"/>
    </row>
    <row r="32" spans="1:25" ht="15.75" customHeight="1">
      <c r="A32" s="204"/>
      <c r="B32" s="26"/>
      <c r="C32" s="80"/>
      <c r="D32" s="16"/>
      <c r="E32" s="16"/>
      <c r="F32" s="16"/>
      <c r="G32" s="16"/>
      <c r="H32" s="16"/>
      <c r="I32" s="16"/>
      <c r="J32" s="16"/>
      <c r="K32" s="16"/>
      <c r="L32" s="16"/>
      <c r="M32" s="16"/>
      <c r="N32" s="16"/>
      <c r="O32" s="16"/>
      <c r="P32" s="16"/>
      <c r="Q32" s="16"/>
      <c r="R32" s="16"/>
      <c r="S32" s="16"/>
      <c r="T32" s="16"/>
      <c r="U32" s="16"/>
      <c r="V32" s="16"/>
      <c r="W32" s="16"/>
      <c r="X32" s="16"/>
      <c r="Y32" s="16"/>
    </row>
    <row r="33" spans="1:25" ht="17.45">
      <c r="A33" s="204"/>
      <c r="B33" s="22" t="s">
        <v>19</v>
      </c>
      <c r="C33" s="87">
        <f>B12</f>
        <v>0</v>
      </c>
      <c r="D33" s="16"/>
      <c r="E33" s="16" t="e" cm="1" vm="1">
        <f t="array" ref="E33">TRANSPOSE(_xlfn._xlws.FILTER(Conoscenze!$B$53:$B$212,Conoscenze!$A$53:$A$212=MID(C33,1,7)))</f>
        <v>#VALUE!</v>
      </c>
      <c r="F33" s="16"/>
      <c r="G33" s="16"/>
      <c r="H33" s="16"/>
      <c r="I33" s="16"/>
      <c r="J33" s="16"/>
      <c r="K33" s="16"/>
      <c r="L33" s="16"/>
      <c r="M33" s="16"/>
      <c r="N33" s="16"/>
      <c r="O33" s="16"/>
      <c r="P33" s="16"/>
      <c r="Q33" s="16"/>
      <c r="R33" s="16"/>
      <c r="S33" s="16"/>
      <c r="T33" s="16"/>
      <c r="U33" s="16"/>
      <c r="V33" s="16"/>
      <c r="W33" s="16"/>
      <c r="X33" s="16"/>
      <c r="Y33" s="16"/>
    </row>
    <row r="34" spans="1:25" ht="27" customHeight="1">
      <c r="A34" s="204"/>
      <c r="B34" s="26"/>
      <c r="C34" s="80"/>
      <c r="D34" s="16"/>
      <c r="E34" s="16" t="e" cm="1" vm="1">
        <f t="array" ref="E34">TRANSPOSE(_xlfn._xlws.FILTER(Abilità!$B$38:$B$154,Abilità!$A$38:$A$154=MID(C33,1,7)))</f>
        <v>#VALUE!</v>
      </c>
      <c r="F34" s="16"/>
      <c r="G34" s="16"/>
      <c r="H34" s="16"/>
      <c r="I34" s="16"/>
      <c r="J34" s="16"/>
      <c r="K34" s="16"/>
      <c r="L34" s="16"/>
      <c r="M34" s="16"/>
      <c r="N34" s="16"/>
      <c r="O34" s="16"/>
      <c r="P34" s="16"/>
      <c r="Q34" s="16"/>
      <c r="R34" s="16"/>
      <c r="S34" s="16"/>
      <c r="T34" s="16"/>
      <c r="U34" s="16"/>
      <c r="V34" s="16"/>
      <c r="W34" s="16"/>
      <c r="X34" s="16"/>
      <c r="Y34" s="16"/>
    </row>
    <row r="35" spans="1:25" ht="15.75" customHeight="1">
      <c r="A35" s="204"/>
      <c r="B35" s="26"/>
      <c r="C35" s="80"/>
      <c r="D35" s="16"/>
      <c r="E35" s="16"/>
      <c r="F35" s="16"/>
      <c r="G35" s="16"/>
      <c r="H35" s="16"/>
      <c r="I35" s="16"/>
      <c r="J35" s="16"/>
      <c r="K35" s="16"/>
      <c r="L35" s="16"/>
      <c r="M35" s="16"/>
      <c r="N35" s="16"/>
      <c r="O35" s="16"/>
      <c r="P35" s="16"/>
      <c r="Q35" s="16"/>
      <c r="R35" s="16"/>
      <c r="S35" s="16"/>
      <c r="T35" s="16"/>
      <c r="U35" s="16"/>
      <c r="V35" s="16"/>
      <c r="W35" s="16"/>
      <c r="X35" s="16"/>
      <c r="Y35" s="16"/>
    </row>
    <row r="36" spans="1:25" ht="15.75" customHeight="1">
      <c r="A36" s="204"/>
      <c r="B36" s="26"/>
      <c r="C36" s="80"/>
      <c r="D36" s="16"/>
      <c r="E36" s="16"/>
      <c r="F36" s="16"/>
      <c r="G36" s="16"/>
      <c r="H36" s="16"/>
      <c r="I36" s="16"/>
      <c r="J36" s="16"/>
      <c r="K36" s="16"/>
      <c r="L36" s="16"/>
      <c r="M36" s="16"/>
      <c r="N36" s="16"/>
      <c r="O36" s="16"/>
      <c r="P36" s="16"/>
      <c r="Q36" s="16"/>
      <c r="R36" s="16"/>
      <c r="S36" s="16"/>
      <c r="T36" s="16"/>
      <c r="U36" s="16"/>
      <c r="V36" s="16"/>
      <c r="W36" s="16"/>
      <c r="X36" s="16"/>
      <c r="Y36" s="16"/>
    </row>
    <row r="37" spans="1:25" ht="15.75" customHeight="1">
      <c r="A37" s="204"/>
      <c r="B37" s="26"/>
      <c r="C37" s="80"/>
      <c r="D37" s="16"/>
      <c r="E37" s="16"/>
      <c r="F37" s="16"/>
      <c r="G37" s="16"/>
      <c r="H37" s="16"/>
      <c r="I37" s="16"/>
      <c r="J37" s="16"/>
      <c r="K37" s="16"/>
      <c r="L37" s="16"/>
      <c r="M37" s="16"/>
      <c r="N37" s="16"/>
      <c r="O37" s="16"/>
      <c r="P37" s="16"/>
      <c r="Q37" s="16"/>
      <c r="R37" s="16"/>
      <c r="S37" s="16"/>
      <c r="T37" s="16"/>
      <c r="U37" s="16"/>
      <c r="V37" s="16"/>
      <c r="W37" s="16"/>
      <c r="X37" s="16"/>
      <c r="Y37" s="16"/>
    </row>
    <row r="38" spans="1:25" ht="42" customHeight="1">
      <c r="A38" s="204"/>
      <c r="B38" s="22" t="s">
        <v>19</v>
      </c>
      <c r="C38" s="87">
        <f>B13</f>
        <v>0</v>
      </c>
      <c r="D38" s="16"/>
      <c r="E38" s="16" t="e" cm="1" vm="1">
        <f t="array" ref="E38">TRANSPOSE(_xlfn._xlws.FILTER(Conoscenze!$B$53:$B$212,Conoscenze!$A$53:$A$212=MID(C38,1,7)))</f>
        <v>#VALUE!</v>
      </c>
      <c r="F38" s="16"/>
      <c r="G38" s="16"/>
      <c r="H38" s="16"/>
      <c r="I38" s="16"/>
      <c r="J38" s="16"/>
      <c r="K38" s="16"/>
      <c r="L38" s="16"/>
      <c r="M38" s="16"/>
      <c r="N38" s="16"/>
      <c r="O38" s="16"/>
      <c r="P38" s="16"/>
      <c r="Q38" s="16"/>
      <c r="R38" s="16"/>
      <c r="S38" s="16"/>
      <c r="T38" s="16"/>
      <c r="U38" s="16"/>
      <c r="V38" s="16"/>
      <c r="W38" s="16"/>
      <c r="X38" s="16"/>
      <c r="Y38" s="16"/>
    </row>
    <row r="39" spans="1:25" ht="23.25" customHeight="1">
      <c r="A39" s="204"/>
      <c r="B39" s="26"/>
      <c r="C39" s="80"/>
      <c r="D39" s="16"/>
      <c r="E39" s="16" t="e" cm="1" vm="1">
        <f t="array" ref="E39">TRANSPOSE(_xlfn._xlws.FILTER(Abilità!$B$38:$B$154,Abilità!$A$38:$A$154=MID(C38,1,7)))</f>
        <v>#VALUE!</v>
      </c>
      <c r="F39" s="16"/>
      <c r="G39" s="16"/>
      <c r="H39" s="16"/>
      <c r="I39" s="16"/>
      <c r="J39" s="16"/>
      <c r="K39" s="16"/>
      <c r="L39" s="16"/>
      <c r="M39" s="16"/>
      <c r="N39" s="16"/>
      <c r="O39" s="16"/>
      <c r="P39" s="16"/>
      <c r="Q39" s="16"/>
      <c r="R39" s="16"/>
      <c r="S39" s="16"/>
      <c r="T39" s="16"/>
      <c r="U39" s="16"/>
      <c r="V39" s="16"/>
      <c r="W39" s="16"/>
      <c r="X39" s="16"/>
      <c r="Y39" s="16"/>
    </row>
    <row r="40" spans="1:25" ht="15.75" customHeight="1">
      <c r="A40" s="204"/>
      <c r="B40" s="26"/>
      <c r="C40" s="80"/>
      <c r="D40" s="16"/>
      <c r="E40" s="16"/>
      <c r="F40" s="16"/>
      <c r="G40" s="16"/>
      <c r="H40" s="16"/>
      <c r="I40" s="16"/>
      <c r="J40" s="16"/>
      <c r="K40" s="16"/>
      <c r="L40" s="16"/>
      <c r="M40" s="16"/>
      <c r="N40" s="16"/>
      <c r="O40" s="16"/>
      <c r="P40" s="16"/>
      <c r="Q40" s="16"/>
      <c r="R40" s="16"/>
      <c r="S40" s="16"/>
      <c r="T40" s="16"/>
      <c r="U40" s="16"/>
      <c r="V40" s="16"/>
      <c r="W40" s="16"/>
      <c r="X40" s="16"/>
      <c r="Y40" s="16"/>
    </row>
    <row r="41" spans="1:25" ht="15.75" customHeight="1">
      <c r="A41" s="204"/>
      <c r="B41" s="26"/>
      <c r="C41" s="80"/>
      <c r="D41" s="16"/>
      <c r="E41" s="16"/>
      <c r="F41" s="16"/>
      <c r="G41" s="16"/>
      <c r="H41" s="16"/>
      <c r="I41" s="16"/>
      <c r="J41" s="16"/>
      <c r="K41" s="16"/>
      <c r="L41" s="16"/>
      <c r="M41" s="16"/>
      <c r="N41" s="16"/>
      <c r="O41" s="16"/>
      <c r="P41" s="16"/>
      <c r="Q41" s="16"/>
      <c r="R41" s="16"/>
      <c r="S41" s="16"/>
      <c r="T41" s="16"/>
      <c r="U41" s="16"/>
      <c r="V41" s="16"/>
      <c r="W41" s="16"/>
      <c r="X41" s="16"/>
      <c r="Y41" s="16"/>
    </row>
    <row r="42" spans="1:25" ht="15.75" customHeight="1">
      <c r="A42" s="204"/>
      <c r="B42" s="26"/>
      <c r="C42" s="80"/>
      <c r="D42" s="16"/>
      <c r="E42" s="16"/>
      <c r="F42" s="16"/>
      <c r="G42" s="16"/>
      <c r="H42" s="16"/>
      <c r="I42" s="16"/>
      <c r="J42" s="16"/>
      <c r="K42" s="16"/>
      <c r="L42" s="16"/>
      <c r="M42" s="16"/>
      <c r="N42" s="16"/>
      <c r="O42" s="16"/>
      <c r="P42" s="16"/>
      <c r="Q42" s="16"/>
      <c r="R42" s="16"/>
      <c r="S42" s="16"/>
      <c r="T42" s="16"/>
      <c r="U42" s="16"/>
      <c r="V42" s="16"/>
      <c r="W42" s="16"/>
      <c r="X42" s="16"/>
      <c r="Y42" s="16"/>
    </row>
    <row r="43" spans="1:25" ht="28.5" customHeight="1">
      <c r="A43" s="204"/>
      <c r="B43" s="22" t="s">
        <v>19</v>
      </c>
      <c r="C43" s="87">
        <f>B14</f>
        <v>0</v>
      </c>
      <c r="D43" s="16"/>
      <c r="E43" s="16" t="e" cm="1" vm="1">
        <f t="array" ref="E43">TRANSPOSE(_xlfn._xlws.FILTER(Conoscenze!$B$53:$B$212,Conoscenze!$A$53:$A$212=MID(C43,1,7)))</f>
        <v>#VALUE!</v>
      </c>
      <c r="F43" s="16"/>
      <c r="G43" s="16"/>
      <c r="H43" s="16"/>
      <c r="I43" s="16"/>
      <c r="J43" s="16"/>
      <c r="K43" s="16"/>
      <c r="L43" s="16"/>
      <c r="M43" s="16"/>
      <c r="N43" s="16"/>
      <c r="O43" s="16"/>
      <c r="P43" s="16"/>
      <c r="Q43" s="16"/>
      <c r="R43" s="16"/>
      <c r="S43" s="16"/>
      <c r="T43" s="16"/>
      <c r="U43" s="16"/>
      <c r="V43" s="16"/>
      <c r="W43" s="16"/>
      <c r="X43" s="16"/>
      <c r="Y43" s="16"/>
    </row>
    <row r="44" spans="1:25" ht="15.75" customHeight="1">
      <c r="A44" s="204"/>
      <c r="B44" s="26"/>
      <c r="C44" s="80"/>
      <c r="D44" s="16"/>
      <c r="E44" s="16" t="e" cm="1" vm="1">
        <f t="array" ref="E44">TRANSPOSE(_xlfn._xlws.FILTER(Abilità!$B$38:$B$154,Abilità!$A$38:$A$154=MID(C43,1,7)))</f>
        <v>#VALUE!</v>
      </c>
      <c r="F44" s="16"/>
      <c r="G44" s="16"/>
      <c r="H44" s="16"/>
      <c r="I44" s="16"/>
      <c r="J44" s="16"/>
      <c r="K44" s="16"/>
      <c r="L44" s="16"/>
      <c r="M44" s="16"/>
      <c r="N44" s="16"/>
      <c r="O44" s="16"/>
      <c r="P44" s="16"/>
      <c r="Q44" s="16"/>
      <c r="R44" s="16"/>
      <c r="S44" s="16"/>
      <c r="T44" s="16"/>
      <c r="U44" s="16"/>
      <c r="V44" s="16"/>
      <c r="W44" s="16"/>
      <c r="X44" s="16"/>
      <c r="Y44" s="16"/>
    </row>
    <row r="45" spans="1:25" ht="15.75" customHeight="1">
      <c r="A45" s="204"/>
      <c r="B45" s="26"/>
      <c r="C45" s="80"/>
      <c r="D45" s="16"/>
      <c r="E45" s="16"/>
      <c r="F45" s="16"/>
      <c r="G45" s="16"/>
      <c r="H45" s="16"/>
      <c r="I45" s="16"/>
      <c r="J45" s="16"/>
      <c r="K45" s="16"/>
      <c r="L45" s="16"/>
      <c r="M45" s="16"/>
      <c r="N45" s="16"/>
      <c r="O45" s="16"/>
      <c r="P45" s="16"/>
      <c r="Q45" s="16"/>
      <c r="R45" s="16"/>
      <c r="S45" s="16"/>
      <c r="T45" s="16"/>
      <c r="U45" s="16"/>
      <c r="V45" s="16"/>
      <c r="W45" s="16"/>
      <c r="X45" s="16"/>
      <c r="Y45" s="16"/>
    </row>
    <row r="46" spans="1:25" ht="15.75" customHeight="1">
      <c r="A46" s="204"/>
      <c r="B46" s="26"/>
      <c r="C46" s="80"/>
      <c r="D46" s="16"/>
      <c r="E46" s="16"/>
      <c r="F46" s="16"/>
      <c r="G46" s="16"/>
      <c r="H46" s="16"/>
      <c r="I46" s="16"/>
      <c r="J46" s="16"/>
      <c r="K46" s="16"/>
      <c r="L46" s="16"/>
      <c r="M46" s="16"/>
      <c r="N46" s="16"/>
      <c r="O46" s="16"/>
      <c r="P46" s="16"/>
      <c r="Q46" s="16"/>
      <c r="R46" s="16"/>
      <c r="S46" s="16"/>
      <c r="T46" s="16"/>
      <c r="U46" s="16"/>
      <c r="V46" s="16"/>
      <c r="W46" s="16"/>
      <c r="X46" s="16"/>
      <c r="Y46" s="16"/>
    </row>
    <row r="47" spans="1:25" ht="15.75" customHeight="1">
      <c r="A47" s="204"/>
      <c r="B47" s="26"/>
      <c r="C47" s="80"/>
      <c r="D47" s="16"/>
      <c r="E47" s="16"/>
      <c r="F47" s="16"/>
      <c r="G47" s="16"/>
      <c r="H47" s="16"/>
      <c r="I47" s="16"/>
      <c r="J47" s="16"/>
      <c r="K47" s="16"/>
      <c r="L47" s="16"/>
      <c r="M47" s="16"/>
      <c r="N47" s="16"/>
      <c r="O47" s="16"/>
      <c r="P47" s="16"/>
      <c r="Q47" s="16"/>
      <c r="R47" s="16"/>
      <c r="S47" s="16"/>
      <c r="T47" s="16"/>
      <c r="U47" s="16"/>
      <c r="V47" s="16"/>
      <c r="W47" s="16"/>
      <c r="X47" s="16"/>
      <c r="Y47" s="16"/>
    </row>
    <row r="48" spans="1:25" ht="30" customHeight="1">
      <c r="A48" s="204"/>
      <c r="B48" s="22" t="s">
        <v>19</v>
      </c>
      <c r="C48" s="89">
        <f>B16</f>
        <v>0</v>
      </c>
      <c r="D48" s="16"/>
      <c r="E48" s="16" t="e" cm="1" vm="1">
        <f t="array" ref="E48">TRANSPOSE(_xlfn._xlws.FILTER(Conoscenze!$B$2:$B$52,Conoscenze!$A$2:$A$52=MID(C48,1,5)))</f>
        <v>#VALUE!</v>
      </c>
      <c r="F48" s="16"/>
      <c r="G48" s="16"/>
      <c r="H48" s="16"/>
      <c r="I48" s="16"/>
      <c r="J48" s="16"/>
      <c r="K48" s="16"/>
      <c r="L48" s="16"/>
      <c r="M48" s="16"/>
      <c r="N48" s="16"/>
      <c r="O48" s="16"/>
      <c r="P48" s="16"/>
      <c r="Q48" s="16"/>
      <c r="R48" s="16"/>
      <c r="S48" s="16"/>
      <c r="T48" s="16"/>
      <c r="U48" s="16"/>
      <c r="V48" s="16"/>
      <c r="W48" s="16"/>
      <c r="X48" s="16"/>
      <c r="Y48" s="16"/>
    </row>
    <row r="49" spans="1:25" ht="15.75" customHeight="1">
      <c r="A49" s="204"/>
      <c r="B49" s="26"/>
      <c r="C49" s="80"/>
      <c r="D49" s="16"/>
      <c r="E49" s="16" t="e" cm="1" vm="1">
        <f t="array" ref="E49">TRANSPOSE(_xlfn._xlws.FILTER(Abilità!$B$2:$B$37,Abilità!$A$2:$A$37=MID(C48,1,5)))</f>
        <v>#VALUE!</v>
      </c>
      <c r="F49" s="16"/>
      <c r="G49" s="16"/>
      <c r="H49" s="16"/>
      <c r="I49" s="16"/>
      <c r="J49" s="16"/>
      <c r="K49" s="16"/>
      <c r="L49" s="16"/>
      <c r="M49" s="16"/>
      <c r="N49" s="16"/>
      <c r="O49" s="16"/>
      <c r="P49" s="16"/>
      <c r="Q49" s="16"/>
      <c r="R49" s="16"/>
      <c r="S49" s="16"/>
      <c r="T49" s="16"/>
      <c r="U49" s="16"/>
      <c r="V49" s="16"/>
      <c r="W49" s="16"/>
      <c r="X49" s="16"/>
      <c r="Y49" s="16"/>
    </row>
    <row r="50" spans="1:25" ht="15.75" customHeight="1">
      <c r="A50" s="204"/>
      <c r="B50" s="26"/>
      <c r="C50" s="80"/>
      <c r="D50" s="16"/>
      <c r="E50" s="16"/>
      <c r="F50" s="16"/>
      <c r="G50" s="16"/>
      <c r="H50" s="16"/>
      <c r="I50" s="16"/>
      <c r="J50" s="16"/>
      <c r="K50" s="16"/>
      <c r="L50" s="16"/>
      <c r="M50" s="16"/>
      <c r="N50" s="16"/>
      <c r="O50" s="16"/>
      <c r="P50" s="16"/>
      <c r="Q50" s="16"/>
      <c r="R50" s="16"/>
      <c r="S50" s="16"/>
      <c r="T50" s="16"/>
      <c r="U50" s="16"/>
      <c r="V50" s="16"/>
      <c r="W50" s="16"/>
      <c r="X50" s="16"/>
      <c r="Y50" s="16"/>
    </row>
    <row r="51" spans="1:25" ht="15.75" customHeight="1">
      <c r="A51" s="204"/>
      <c r="B51" s="26"/>
      <c r="C51" s="80"/>
      <c r="D51" s="16"/>
      <c r="E51" s="16"/>
      <c r="F51" s="16"/>
      <c r="G51" s="16"/>
      <c r="H51" s="16"/>
      <c r="I51" s="16"/>
      <c r="J51" s="16"/>
      <c r="K51" s="16"/>
      <c r="L51" s="16"/>
      <c r="M51" s="16"/>
      <c r="N51" s="16"/>
      <c r="O51" s="16"/>
      <c r="P51" s="16"/>
      <c r="Q51" s="16"/>
      <c r="R51" s="16"/>
      <c r="S51" s="16"/>
      <c r="T51" s="16"/>
      <c r="U51" s="16"/>
      <c r="V51" s="16"/>
      <c r="W51" s="16"/>
      <c r="X51" s="16"/>
      <c r="Y51" s="16"/>
    </row>
    <row r="52" spans="1:25" ht="15.75" customHeight="1">
      <c r="A52" s="204"/>
      <c r="B52" s="26"/>
      <c r="C52" s="80"/>
      <c r="D52" s="16"/>
      <c r="E52" s="16"/>
      <c r="F52" s="16"/>
      <c r="G52" s="16"/>
      <c r="H52" s="16"/>
      <c r="I52" s="16"/>
      <c r="J52" s="16"/>
      <c r="K52" s="16"/>
      <c r="L52" s="16"/>
      <c r="M52" s="16"/>
      <c r="N52" s="16"/>
      <c r="O52" s="16"/>
      <c r="P52" s="16"/>
      <c r="Q52" s="16"/>
      <c r="R52" s="16"/>
      <c r="S52" s="16"/>
      <c r="T52" s="16"/>
      <c r="U52" s="16"/>
      <c r="V52" s="16"/>
      <c r="W52" s="16"/>
      <c r="X52" s="16"/>
      <c r="Y52" s="16"/>
    </row>
    <row r="53" spans="1:25" ht="25.5" customHeight="1">
      <c r="A53" s="204"/>
      <c r="B53" s="22" t="s">
        <v>19</v>
      </c>
      <c r="C53" s="89">
        <f>B17</f>
        <v>0</v>
      </c>
      <c r="D53" s="16"/>
      <c r="E53" s="16" t="e" cm="1" vm="1">
        <f t="array" ref="E53">TRANSPOSE(_xlfn._xlws.FILTER(Conoscenze!$B$2:$B$52,Conoscenze!$A$2:$A$52=MID(C53,1,5)))</f>
        <v>#VALUE!</v>
      </c>
      <c r="F53" s="16"/>
      <c r="G53" s="16"/>
      <c r="H53" s="16"/>
      <c r="I53" s="16"/>
      <c r="J53" s="16"/>
      <c r="K53" s="16"/>
      <c r="L53" s="16"/>
      <c r="M53" s="16"/>
      <c r="N53" s="16"/>
      <c r="O53" s="16"/>
      <c r="P53" s="16"/>
      <c r="Q53" s="16"/>
      <c r="R53" s="16"/>
      <c r="S53" s="16"/>
      <c r="T53" s="16"/>
      <c r="U53" s="16"/>
      <c r="V53" s="16"/>
      <c r="W53" s="16"/>
      <c r="X53" s="16"/>
      <c r="Y53" s="16"/>
    </row>
    <row r="54" spans="1:25" ht="30.75" customHeight="1">
      <c r="A54" s="204"/>
      <c r="B54" s="26"/>
      <c r="C54" s="80"/>
      <c r="D54" s="16"/>
      <c r="E54" s="16" t="e" cm="1" vm="1">
        <f t="array" ref="E54">TRANSPOSE(_xlfn._xlws.FILTER(Abilità!$B$2:$B$37,Abilità!$A$2:$A$37=MID(C53,1,5)))</f>
        <v>#VALUE!</v>
      </c>
      <c r="F54" s="16"/>
      <c r="G54" s="16"/>
      <c r="H54" s="16"/>
      <c r="I54" s="16"/>
      <c r="J54" s="16"/>
      <c r="K54" s="16"/>
      <c r="L54" s="16"/>
      <c r="M54" s="16"/>
      <c r="N54" s="16"/>
      <c r="O54" s="16"/>
      <c r="P54" s="16"/>
      <c r="Q54" s="16"/>
      <c r="R54" s="16"/>
      <c r="S54" s="16"/>
      <c r="T54" s="16"/>
      <c r="U54" s="16"/>
      <c r="V54" s="16"/>
      <c r="W54" s="16"/>
      <c r="X54" s="16"/>
      <c r="Y54" s="16"/>
    </row>
    <row r="55" spans="1:25" ht="15.75" customHeight="1">
      <c r="A55" s="204"/>
      <c r="B55" s="26"/>
      <c r="C55" s="80"/>
      <c r="D55" s="16"/>
      <c r="E55" s="16"/>
      <c r="F55" s="16"/>
      <c r="G55" s="16"/>
      <c r="H55" s="16"/>
      <c r="I55" s="16"/>
      <c r="J55" s="16"/>
      <c r="K55" s="16"/>
      <c r="L55" s="16"/>
      <c r="M55" s="16"/>
      <c r="N55" s="16"/>
      <c r="O55" s="16"/>
      <c r="P55" s="16"/>
      <c r="Q55" s="16"/>
      <c r="R55" s="16"/>
      <c r="S55" s="16"/>
      <c r="T55" s="16"/>
      <c r="U55" s="16"/>
      <c r="V55" s="16"/>
      <c r="W55" s="16"/>
      <c r="X55" s="16"/>
      <c r="Y55" s="16"/>
    </row>
    <row r="56" spans="1:25" ht="15.75" customHeight="1">
      <c r="A56" s="204"/>
      <c r="B56" s="26"/>
      <c r="C56" s="80"/>
      <c r="D56" s="16"/>
      <c r="E56" s="16"/>
      <c r="F56" s="16"/>
      <c r="G56" s="16"/>
      <c r="H56" s="16"/>
      <c r="I56" s="16"/>
      <c r="J56" s="16"/>
      <c r="K56" s="16"/>
      <c r="L56" s="16"/>
      <c r="M56" s="16"/>
      <c r="N56" s="16"/>
      <c r="O56" s="16"/>
      <c r="P56" s="16"/>
      <c r="Q56" s="16"/>
      <c r="R56" s="16"/>
      <c r="S56" s="16"/>
      <c r="T56" s="16"/>
      <c r="U56" s="16"/>
      <c r="V56" s="16"/>
      <c r="W56" s="16"/>
      <c r="X56" s="16"/>
      <c r="Y56" s="16"/>
    </row>
    <row r="57" spans="1:25" ht="15.75" customHeight="1">
      <c r="A57" s="204"/>
      <c r="B57" s="26"/>
      <c r="C57" s="80"/>
      <c r="D57" s="16"/>
      <c r="E57" s="16"/>
      <c r="F57" s="16"/>
      <c r="G57" s="16"/>
      <c r="H57" s="16"/>
      <c r="I57" s="16"/>
      <c r="J57" s="16"/>
      <c r="K57" s="16"/>
      <c r="L57" s="16"/>
      <c r="M57" s="16"/>
      <c r="N57" s="16"/>
      <c r="O57" s="16"/>
      <c r="P57" s="16"/>
      <c r="Q57" s="16"/>
      <c r="R57" s="16"/>
      <c r="S57" s="16"/>
      <c r="T57" s="16"/>
      <c r="U57" s="16"/>
      <c r="V57" s="16"/>
      <c r="W57" s="16"/>
      <c r="X57" s="16"/>
      <c r="Y57" s="16"/>
    </row>
    <row r="58" spans="1:25" ht="33.75" customHeight="1">
      <c r="A58" s="204"/>
      <c r="B58" s="22" t="s">
        <v>19</v>
      </c>
      <c r="C58" s="89">
        <f>B18</f>
        <v>0</v>
      </c>
      <c r="D58" s="16"/>
      <c r="E58" s="16" t="e" cm="1" vm="1">
        <f t="array" ref="E58">TRANSPOSE(_xlfn._xlws.FILTER(Conoscenze!$B$2:$B$52,Conoscenze!$A$2:$A$52=MID(C58,1,5)))</f>
        <v>#VALUE!</v>
      </c>
      <c r="F58" s="16"/>
      <c r="G58" s="16"/>
      <c r="H58" s="16"/>
      <c r="I58" s="16"/>
      <c r="J58" s="16"/>
      <c r="K58" s="16"/>
      <c r="L58" s="16"/>
      <c r="M58" s="16"/>
      <c r="N58" s="16"/>
      <c r="O58" s="16"/>
      <c r="P58" s="16"/>
      <c r="Q58" s="16"/>
      <c r="R58" s="16"/>
      <c r="S58" s="16"/>
      <c r="T58" s="16"/>
      <c r="U58" s="16"/>
      <c r="V58" s="16"/>
      <c r="W58" s="16"/>
      <c r="X58" s="16"/>
      <c r="Y58" s="16"/>
    </row>
    <row r="59" spans="1:25" ht="22.5" customHeight="1">
      <c r="A59" s="204"/>
      <c r="B59" s="26"/>
      <c r="C59" s="80"/>
      <c r="D59" s="16"/>
      <c r="E59" s="16" t="e" cm="1" vm="1">
        <f t="array" ref="E59">TRANSPOSE(_xlfn._xlws.FILTER(Abilità!$B$2:$B$37,Abilità!$A$2:$A$37=MID(C58,1,5)))</f>
        <v>#VALUE!</v>
      </c>
      <c r="F59" s="16"/>
      <c r="G59" s="16"/>
      <c r="H59" s="16"/>
      <c r="I59" s="16"/>
      <c r="J59" s="16"/>
      <c r="K59" s="16"/>
      <c r="L59" s="16"/>
      <c r="M59" s="16"/>
      <c r="N59" s="16"/>
      <c r="O59" s="16"/>
      <c r="P59" s="16"/>
      <c r="Q59" s="16"/>
      <c r="R59" s="16"/>
      <c r="S59" s="16"/>
      <c r="T59" s="16"/>
      <c r="U59" s="16"/>
      <c r="V59" s="16"/>
      <c r="W59" s="16"/>
      <c r="X59" s="16"/>
      <c r="Y59" s="16"/>
    </row>
    <row r="60" spans="1:25" ht="15.75" customHeight="1">
      <c r="A60" s="204"/>
      <c r="B60" s="26"/>
      <c r="C60" s="80"/>
      <c r="D60" s="16"/>
      <c r="E60" s="16"/>
      <c r="F60" s="16"/>
      <c r="G60" s="16"/>
      <c r="H60" s="16"/>
      <c r="I60" s="16"/>
      <c r="J60" s="16"/>
      <c r="K60" s="16"/>
      <c r="L60" s="16"/>
      <c r="M60" s="16"/>
      <c r="N60" s="16"/>
      <c r="O60" s="16"/>
      <c r="P60" s="16"/>
      <c r="Q60" s="16"/>
      <c r="R60" s="16"/>
      <c r="S60" s="16"/>
      <c r="T60" s="16"/>
      <c r="U60" s="16"/>
      <c r="V60" s="16"/>
      <c r="W60" s="16"/>
      <c r="X60" s="16"/>
      <c r="Y60" s="16"/>
    </row>
    <row r="61" spans="1:25" ht="15.75" customHeight="1">
      <c r="A61" s="204"/>
      <c r="B61" s="26"/>
      <c r="C61" s="80"/>
      <c r="D61" s="16"/>
      <c r="E61" s="16"/>
      <c r="F61" s="16"/>
      <c r="G61" s="16"/>
      <c r="H61" s="16"/>
      <c r="I61" s="16"/>
      <c r="J61" s="16"/>
      <c r="K61" s="16"/>
      <c r="L61" s="16"/>
      <c r="M61" s="16"/>
      <c r="N61" s="16"/>
      <c r="O61" s="16"/>
      <c r="P61" s="16"/>
      <c r="Q61" s="16"/>
      <c r="R61" s="16"/>
      <c r="S61" s="16"/>
      <c r="T61" s="16"/>
      <c r="U61" s="16"/>
      <c r="V61" s="16"/>
      <c r="W61" s="16"/>
      <c r="X61" s="16"/>
      <c r="Y61" s="16"/>
    </row>
    <row r="62" spans="1:25" ht="15.75" customHeight="1">
      <c r="A62" s="204"/>
      <c r="B62" s="26"/>
      <c r="C62" s="80"/>
      <c r="D62" s="16"/>
      <c r="E62" s="16"/>
      <c r="F62" s="16"/>
      <c r="G62" s="16"/>
      <c r="H62" s="16"/>
      <c r="I62" s="16"/>
      <c r="J62" s="16"/>
      <c r="K62" s="16"/>
      <c r="L62" s="16"/>
      <c r="M62" s="16"/>
      <c r="N62" s="16"/>
      <c r="O62" s="16"/>
      <c r="P62" s="16"/>
      <c r="Q62" s="16"/>
      <c r="R62" s="16"/>
      <c r="S62" s="16"/>
      <c r="T62" s="16"/>
      <c r="U62" s="16"/>
      <c r="V62" s="16"/>
      <c r="W62" s="16"/>
      <c r="X62" s="16"/>
      <c r="Y62" s="16"/>
    </row>
    <row r="63" spans="1:25" ht="17.45">
      <c r="A63" s="204"/>
      <c r="B63" s="22" t="s">
        <v>19</v>
      </c>
      <c r="C63" s="89">
        <f>B19</f>
        <v>0</v>
      </c>
      <c r="D63" s="16"/>
      <c r="E63" s="16" t="e" cm="1" vm="1">
        <f t="array" ref="E63">TRANSPOSE(_xlfn._xlws.FILTER(Conoscenze!$B$2:$B$52,Conoscenze!$A$2:$A$52=MID(C63,1,5)))</f>
        <v>#VALUE!</v>
      </c>
      <c r="F63" s="16"/>
      <c r="G63" s="16"/>
      <c r="H63" s="16"/>
      <c r="I63" s="16"/>
      <c r="J63" s="16"/>
      <c r="K63" s="16"/>
      <c r="L63" s="16"/>
      <c r="M63" s="16"/>
      <c r="N63" s="16"/>
      <c r="O63" s="16"/>
      <c r="P63" s="16"/>
      <c r="Q63" s="16"/>
      <c r="R63" s="16"/>
      <c r="S63" s="16"/>
      <c r="T63" s="16"/>
      <c r="U63" s="16"/>
      <c r="V63" s="16"/>
      <c r="W63" s="16"/>
      <c r="X63" s="16"/>
      <c r="Y63" s="16"/>
    </row>
    <row r="64" spans="1:25" ht="20.25" customHeight="1">
      <c r="A64" s="204"/>
      <c r="B64" s="26"/>
      <c r="C64" s="80"/>
      <c r="D64" s="16"/>
      <c r="E64" s="16" t="e" cm="1" vm="1">
        <f t="array" ref="E64">TRANSPOSE(_xlfn._xlws.FILTER(Abilità!$B$2:$B$37,Abilità!$A$2:$A$37=MID(C63,1,5)))</f>
        <v>#VALUE!</v>
      </c>
      <c r="F64" s="16"/>
      <c r="G64" s="16"/>
      <c r="H64" s="16"/>
      <c r="I64" s="16"/>
      <c r="J64" s="16"/>
      <c r="K64" s="16"/>
      <c r="L64" s="16"/>
      <c r="M64" s="16"/>
      <c r="N64" s="16"/>
      <c r="O64" s="16"/>
      <c r="P64" s="16"/>
      <c r="Q64" s="16"/>
      <c r="R64" s="16"/>
      <c r="S64" s="16"/>
      <c r="T64" s="16"/>
      <c r="U64" s="16"/>
      <c r="V64" s="16"/>
      <c r="W64" s="16"/>
      <c r="X64" s="16"/>
      <c r="Y64" s="16"/>
    </row>
    <row r="65" spans="1:25" ht="20.25" customHeight="1">
      <c r="A65" s="204"/>
      <c r="B65" s="26"/>
      <c r="C65" s="80"/>
      <c r="D65" s="16"/>
      <c r="E65" s="16"/>
      <c r="F65" s="16"/>
      <c r="G65" s="16"/>
      <c r="H65" s="16"/>
      <c r="I65" s="16"/>
      <c r="J65" s="16"/>
      <c r="K65" s="16"/>
      <c r="L65" s="16"/>
      <c r="M65" s="16"/>
      <c r="N65" s="16"/>
      <c r="O65" s="16"/>
      <c r="P65" s="16"/>
      <c r="Q65" s="16"/>
      <c r="R65" s="16"/>
      <c r="S65" s="16"/>
      <c r="T65" s="16"/>
      <c r="U65" s="16"/>
      <c r="V65" s="16"/>
      <c r="W65" s="16"/>
      <c r="X65" s="16"/>
      <c r="Y65" s="16"/>
    </row>
    <row r="66" spans="1:25" ht="20.25" customHeight="1">
      <c r="A66" s="204"/>
      <c r="B66" s="26"/>
      <c r="C66" s="80"/>
      <c r="D66" s="16"/>
      <c r="E66" s="16"/>
      <c r="F66" s="16"/>
      <c r="G66" s="16"/>
      <c r="H66" s="16"/>
      <c r="I66" s="16"/>
      <c r="J66" s="16"/>
      <c r="K66" s="16"/>
      <c r="L66" s="16"/>
      <c r="M66" s="16"/>
      <c r="N66" s="16"/>
      <c r="O66" s="16"/>
      <c r="P66" s="16"/>
      <c r="Q66" s="16"/>
      <c r="R66" s="16"/>
      <c r="S66" s="16"/>
      <c r="T66" s="16"/>
      <c r="U66" s="16"/>
      <c r="V66" s="16"/>
      <c r="W66" s="16"/>
      <c r="X66" s="16"/>
      <c r="Y66" s="16"/>
    </row>
    <row r="67" spans="1:25" ht="20.25" customHeight="1">
      <c r="A67" s="204"/>
      <c r="B67" s="26"/>
      <c r="C67" s="80"/>
      <c r="D67" s="16"/>
      <c r="E67" s="16"/>
      <c r="F67" s="16"/>
      <c r="G67" s="16"/>
      <c r="H67" s="16"/>
      <c r="I67" s="16"/>
      <c r="J67" s="16"/>
      <c r="K67" s="16"/>
      <c r="L67" s="16"/>
      <c r="M67" s="16"/>
      <c r="N67" s="16"/>
      <c r="O67" s="16"/>
      <c r="P67" s="16"/>
      <c r="Q67" s="16"/>
      <c r="R67" s="16"/>
      <c r="S67" s="16"/>
      <c r="T67" s="16"/>
      <c r="U67" s="16"/>
      <c r="V67" s="16"/>
      <c r="W67" s="16"/>
      <c r="X67" s="16"/>
      <c r="Y67" s="16"/>
    </row>
    <row r="68" spans="1:25" ht="20.25" customHeight="1">
      <c r="A68" s="204"/>
      <c r="B68" s="22" t="s">
        <v>19</v>
      </c>
      <c r="C68" s="89">
        <f>B20</f>
        <v>0</v>
      </c>
      <c r="D68" s="16"/>
      <c r="E68" s="16" t="e" cm="1" vm="1">
        <f t="array" ref="E68">TRANSPOSE(_xlfn._xlws.FILTER(Conoscenze!$B$2:$B$52,Conoscenze!$A$2:$A$52=MID(C68,1,5)))</f>
        <v>#VALUE!</v>
      </c>
      <c r="F68" s="16"/>
      <c r="G68" s="16"/>
      <c r="H68" s="16"/>
      <c r="I68" s="16"/>
      <c r="J68" s="16"/>
      <c r="K68" s="16"/>
      <c r="L68" s="16"/>
      <c r="M68" s="16"/>
      <c r="N68" s="16"/>
      <c r="O68" s="16"/>
      <c r="P68" s="16"/>
      <c r="Q68" s="16"/>
      <c r="R68" s="16"/>
      <c r="S68" s="16"/>
      <c r="T68" s="16"/>
      <c r="U68" s="16"/>
      <c r="V68" s="16"/>
      <c r="W68" s="16"/>
      <c r="X68" s="16"/>
      <c r="Y68" s="16"/>
    </row>
    <row r="69" spans="1:25" ht="20.25" customHeight="1">
      <c r="A69" s="204"/>
      <c r="B69" s="26"/>
      <c r="C69" s="80"/>
      <c r="D69" s="16"/>
      <c r="E69" s="16" t="e" cm="1" vm="1">
        <f t="array" ref="E69">TRANSPOSE(_xlfn._xlws.FILTER(Abilità!$B$2:$B$37,Abilità!$A$2:$A$37=MID(C68,1,5)))</f>
        <v>#VALUE!</v>
      </c>
      <c r="F69" s="16"/>
      <c r="G69" s="16"/>
      <c r="H69" s="16"/>
      <c r="I69" s="16"/>
      <c r="J69" s="16"/>
      <c r="K69" s="16"/>
      <c r="L69" s="16"/>
      <c r="M69" s="16"/>
      <c r="N69" s="16"/>
      <c r="O69" s="16"/>
      <c r="P69" s="16"/>
      <c r="Q69" s="16"/>
      <c r="R69" s="16"/>
      <c r="S69" s="16"/>
      <c r="T69" s="16"/>
      <c r="U69" s="16"/>
      <c r="V69" s="16"/>
      <c r="W69" s="16"/>
      <c r="X69" s="16"/>
      <c r="Y69" s="16"/>
    </row>
    <row r="70" spans="1:25" ht="20.25" customHeight="1">
      <c r="A70" s="204"/>
      <c r="B70" s="26"/>
      <c r="C70" s="80"/>
      <c r="D70" s="16"/>
      <c r="E70" s="16"/>
      <c r="F70" s="16"/>
      <c r="G70" s="16"/>
      <c r="H70" s="16"/>
      <c r="I70" s="16"/>
      <c r="J70" s="16"/>
      <c r="K70" s="16"/>
      <c r="L70" s="16"/>
      <c r="M70" s="16"/>
      <c r="N70" s="16"/>
      <c r="O70" s="16"/>
      <c r="P70" s="16"/>
      <c r="Q70" s="16"/>
      <c r="R70" s="16"/>
      <c r="S70" s="16"/>
      <c r="T70" s="16"/>
      <c r="U70" s="16"/>
      <c r="V70" s="16"/>
      <c r="W70" s="16"/>
      <c r="X70" s="16"/>
      <c r="Y70" s="16"/>
    </row>
    <row r="71" spans="1:25" ht="20.25" customHeight="1">
      <c r="A71" s="204"/>
      <c r="B71" s="23"/>
      <c r="C71" s="84"/>
      <c r="D71" s="16"/>
      <c r="E71" s="16"/>
      <c r="F71" s="16"/>
      <c r="G71" s="16"/>
      <c r="H71" s="16"/>
      <c r="I71" s="16"/>
      <c r="J71" s="16"/>
      <c r="K71" s="16"/>
      <c r="L71" s="16"/>
      <c r="M71" s="16"/>
      <c r="N71" s="16"/>
      <c r="O71" s="16"/>
      <c r="P71" s="16"/>
      <c r="Q71" s="16"/>
      <c r="R71" s="16"/>
      <c r="S71" s="16"/>
      <c r="T71" s="16"/>
      <c r="U71" s="16"/>
      <c r="V71" s="16"/>
      <c r="W71" s="16"/>
      <c r="X71" s="16"/>
      <c r="Y71" s="16"/>
    </row>
    <row r="72" spans="1:25" ht="20.25" customHeight="1">
      <c r="A72" s="205"/>
      <c r="B72" s="26"/>
      <c r="C72" s="84"/>
      <c r="D72" s="16"/>
      <c r="E72" s="16"/>
      <c r="F72" s="16"/>
      <c r="G72" s="16"/>
      <c r="H72" s="16"/>
      <c r="I72" s="16"/>
      <c r="J72" s="16"/>
      <c r="K72" s="16"/>
      <c r="L72" s="16"/>
      <c r="M72" s="16"/>
      <c r="N72" s="16"/>
      <c r="O72" s="16"/>
      <c r="P72" s="16"/>
      <c r="Q72" s="16"/>
      <c r="R72" s="16"/>
      <c r="S72" s="16"/>
      <c r="T72" s="16"/>
      <c r="U72" s="16"/>
      <c r="V72" s="16"/>
      <c r="W72" s="16"/>
      <c r="X72" s="16"/>
      <c r="Y72" s="16"/>
    </row>
    <row r="73" spans="1:25" ht="18.75" customHeight="1">
      <c r="A73" s="196" t="s">
        <v>20</v>
      </c>
      <c r="B73" s="19" t="s">
        <v>21</v>
      </c>
      <c r="C73" s="90" t="s">
        <v>22</v>
      </c>
      <c r="D73" s="16"/>
      <c r="E73" s="16"/>
      <c r="F73" s="16"/>
      <c r="G73" s="16"/>
      <c r="H73" s="16"/>
      <c r="I73" s="16"/>
      <c r="J73" s="16"/>
      <c r="K73" s="16"/>
      <c r="L73" s="16"/>
      <c r="M73" s="16"/>
      <c r="N73" s="16"/>
      <c r="O73" s="16"/>
      <c r="P73" s="16"/>
      <c r="Q73" s="16"/>
      <c r="R73" s="16"/>
      <c r="S73" s="16"/>
      <c r="T73" s="16"/>
      <c r="U73" s="16"/>
      <c r="V73" s="16"/>
      <c r="W73" s="16"/>
      <c r="X73" s="16"/>
      <c r="Y73" s="16"/>
    </row>
    <row r="74" spans="1:25" ht="15.6">
      <c r="A74" s="197"/>
      <c r="B74" s="29"/>
      <c r="C74" s="92">
        <f>SUMIF(Fasi_UDA!$C$7:$C$166,B74,Fasi_UDA!$N$7:$N$166)</f>
        <v>0</v>
      </c>
      <c r="D74" s="16"/>
      <c r="E74" s="16"/>
      <c r="F74" s="16"/>
      <c r="G74" s="16"/>
      <c r="H74" s="16"/>
      <c r="I74" s="16"/>
      <c r="J74" s="16"/>
      <c r="K74" s="16"/>
      <c r="L74" s="16"/>
      <c r="M74" s="16"/>
      <c r="N74" s="16"/>
      <c r="O74" s="16"/>
      <c r="P74" s="16"/>
      <c r="Q74" s="16"/>
      <c r="R74" s="16"/>
      <c r="S74" s="16"/>
      <c r="T74" s="16"/>
      <c r="U74" s="16"/>
      <c r="V74" s="16"/>
      <c r="W74" s="16"/>
      <c r="X74" s="16"/>
      <c r="Y74" s="16"/>
    </row>
    <row r="75" spans="1:25" ht="15.6">
      <c r="A75" s="197"/>
      <c r="B75" s="29"/>
      <c r="C75" s="92">
        <f>SUMIF(Fasi_UDA!$C$7:$C$166,B75,Fasi_UDA!$N$7:$N$166)</f>
        <v>0</v>
      </c>
      <c r="D75" s="16"/>
      <c r="E75" s="16"/>
      <c r="F75" s="16"/>
      <c r="G75" s="16"/>
      <c r="H75" s="16"/>
      <c r="I75" s="16"/>
      <c r="J75" s="16"/>
      <c r="K75" s="16"/>
      <c r="L75" s="16"/>
      <c r="M75" s="16"/>
      <c r="N75" s="16"/>
      <c r="O75" s="16"/>
      <c r="P75" s="16"/>
      <c r="Q75" s="16"/>
      <c r="R75" s="16"/>
      <c r="S75" s="16"/>
      <c r="T75" s="16"/>
      <c r="U75" s="16"/>
      <c r="V75" s="16"/>
      <c r="W75" s="16"/>
      <c r="X75" s="16"/>
      <c r="Y75" s="16"/>
    </row>
    <row r="76" spans="1:25" ht="15.6">
      <c r="A76" s="197"/>
      <c r="B76" s="29"/>
      <c r="C76" s="92">
        <f>SUMIF(Fasi_UDA!$C$7:$C$166,B76,Fasi_UDA!$N$7:$N$166)</f>
        <v>0</v>
      </c>
      <c r="D76" s="16"/>
      <c r="E76" s="16"/>
      <c r="F76" s="16"/>
      <c r="G76" s="16"/>
      <c r="H76" s="16"/>
      <c r="I76" s="16"/>
      <c r="J76" s="16"/>
      <c r="K76" s="16"/>
      <c r="L76" s="16"/>
      <c r="M76" s="16"/>
      <c r="N76" s="16"/>
      <c r="O76" s="16"/>
      <c r="P76" s="16"/>
      <c r="Q76" s="16"/>
      <c r="R76" s="16"/>
      <c r="S76" s="16"/>
      <c r="T76" s="16"/>
      <c r="U76" s="16"/>
      <c r="V76" s="16"/>
      <c r="W76" s="16"/>
      <c r="X76" s="16"/>
      <c r="Y76" s="16"/>
    </row>
    <row r="77" spans="1:25" ht="15.6">
      <c r="A77" s="197"/>
      <c r="B77" s="29"/>
      <c r="C77" s="92">
        <f>SUMIF(Fasi_UDA!$C$7:$C$166,B77,Fasi_UDA!$N$7:$N$166)</f>
        <v>0</v>
      </c>
      <c r="D77" s="16"/>
      <c r="E77" s="16"/>
      <c r="F77" s="16"/>
      <c r="G77" s="16"/>
      <c r="H77" s="16"/>
      <c r="I77" s="16"/>
      <c r="J77" s="16"/>
      <c r="K77" s="16"/>
      <c r="L77" s="16"/>
      <c r="M77" s="16"/>
      <c r="N77" s="16"/>
      <c r="O77" s="16"/>
      <c r="P77" s="16"/>
      <c r="Q77" s="16"/>
      <c r="R77" s="16"/>
      <c r="S77" s="16"/>
      <c r="T77" s="16"/>
      <c r="U77" s="16"/>
      <c r="V77" s="16"/>
      <c r="W77" s="16"/>
      <c r="X77" s="16"/>
      <c r="Y77" s="16"/>
    </row>
    <row r="78" spans="1:25" ht="15.6">
      <c r="A78" s="197"/>
      <c r="B78" s="29"/>
      <c r="C78" s="92">
        <f>SUMIF(Fasi_UDA!$C$7:$C$166,B78,Fasi_UDA!$N$7:$N$166)</f>
        <v>0</v>
      </c>
      <c r="D78" s="16"/>
      <c r="E78" s="16"/>
      <c r="F78" s="16"/>
      <c r="G78" s="16"/>
      <c r="H78" s="16"/>
      <c r="I78" s="16"/>
      <c r="J78" s="16"/>
      <c r="K78" s="16"/>
      <c r="L78" s="16"/>
      <c r="M78" s="16"/>
      <c r="N78" s="16"/>
      <c r="O78" s="16"/>
      <c r="P78" s="16"/>
      <c r="Q78" s="16"/>
      <c r="R78" s="16"/>
      <c r="S78" s="16"/>
      <c r="T78" s="16"/>
      <c r="U78" s="16"/>
      <c r="V78" s="16"/>
      <c r="W78" s="16"/>
      <c r="X78" s="16"/>
      <c r="Y78" s="16"/>
    </row>
    <row r="79" spans="1:25" ht="15.6">
      <c r="A79" s="197"/>
      <c r="B79" s="29"/>
      <c r="C79" s="92">
        <f>SUMIF(Fasi_UDA!$C$7:$C$166,B79,Fasi_UDA!$N$7:$N$166)</f>
        <v>0</v>
      </c>
      <c r="D79" s="16"/>
      <c r="E79" s="16"/>
      <c r="F79" s="16"/>
      <c r="G79" s="16"/>
      <c r="H79" s="16"/>
      <c r="I79" s="16"/>
      <c r="J79" s="16"/>
      <c r="K79" s="16"/>
      <c r="L79" s="16"/>
      <c r="M79" s="16"/>
      <c r="N79" s="16"/>
      <c r="O79" s="16"/>
      <c r="P79" s="16"/>
      <c r="Q79" s="16"/>
      <c r="R79" s="16"/>
      <c r="S79" s="16"/>
      <c r="T79" s="16"/>
      <c r="U79" s="16"/>
      <c r="V79" s="16"/>
      <c r="W79" s="16"/>
      <c r="X79" s="16"/>
      <c r="Y79" s="16"/>
    </row>
    <row r="80" spans="1:25" ht="15.6">
      <c r="A80" s="197"/>
      <c r="B80" s="29"/>
      <c r="C80" s="92">
        <f>SUMIF(Fasi_UDA!$C$7:$C$166,B80,Fasi_UDA!$N$7:$N$166)</f>
        <v>0</v>
      </c>
      <c r="D80" s="16"/>
      <c r="E80" s="16"/>
      <c r="F80" s="16"/>
      <c r="G80" s="16"/>
      <c r="H80" s="16"/>
      <c r="I80" s="16"/>
      <c r="J80" s="16"/>
      <c r="K80" s="16"/>
      <c r="L80" s="16"/>
      <c r="M80" s="16"/>
      <c r="N80" s="16"/>
      <c r="O80" s="16"/>
      <c r="P80" s="16"/>
      <c r="Q80" s="16"/>
      <c r="R80" s="16"/>
      <c r="S80" s="16"/>
      <c r="T80" s="16"/>
      <c r="U80" s="16"/>
      <c r="V80" s="16"/>
      <c r="W80" s="16"/>
      <c r="X80" s="16"/>
      <c r="Y80" s="16"/>
    </row>
    <row r="81" spans="1:25" ht="15.6">
      <c r="A81" s="197"/>
      <c r="B81" s="29"/>
      <c r="C81" s="92">
        <f>SUMIF(Fasi_UDA!$C$7:$C$166,B81,Fasi_UDA!$N$7:$N$166)</f>
        <v>0</v>
      </c>
      <c r="D81" s="16"/>
      <c r="E81" s="16"/>
      <c r="F81" s="16"/>
      <c r="G81" s="16"/>
      <c r="H81" s="16"/>
      <c r="I81" s="16"/>
      <c r="J81" s="16"/>
      <c r="K81" s="16"/>
      <c r="L81" s="16"/>
      <c r="M81" s="16"/>
      <c r="N81" s="16"/>
      <c r="O81" s="16"/>
      <c r="P81" s="16"/>
      <c r="Q81" s="16"/>
      <c r="R81" s="16"/>
      <c r="S81" s="16"/>
      <c r="T81" s="16"/>
      <c r="U81" s="16"/>
      <c r="V81" s="16"/>
      <c r="W81" s="16"/>
      <c r="X81" s="16"/>
      <c r="Y81" s="16"/>
    </row>
    <row r="82" spans="1:25" ht="15.6">
      <c r="A82" s="197"/>
      <c r="B82" s="29"/>
      <c r="C82" s="92">
        <f>SUMIF(Fasi_UDA!$C$7:$C$166,B82,Fasi_UDA!$N$7:$N$166)</f>
        <v>0</v>
      </c>
      <c r="D82" s="16"/>
      <c r="E82" s="16"/>
      <c r="F82" s="16"/>
      <c r="G82" s="16"/>
      <c r="H82" s="16"/>
      <c r="I82" s="16"/>
      <c r="J82" s="16"/>
      <c r="K82" s="16"/>
      <c r="L82" s="16"/>
      <c r="M82" s="16"/>
      <c r="N82" s="16"/>
      <c r="O82" s="16"/>
      <c r="P82" s="16"/>
      <c r="Q82" s="16"/>
      <c r="R82" s="16"/>
      <c r="S82" s="16"/>
      <c r="T82" s="16"/>
      <c r="U82" s="16"/>
      <c r="V82" s="16"/>
      <c r="W82" s="16"/>
      <c r="X82" s="16"/>
      <c r="Y82" s="16"/>
    </row>
    <row r="83" spans="1:25" ht="15.95" thickBot="1">
      <c r="A83" s="198"/>
      <c r="B83" s="91"/>
      <c r="C83" s="92">
        <f>SUMIF(Fasi_UDA!$C$7:$C$166,B83,Fasi_UDA!$N$7:$N$166)</f>
        <v>0</v>
      </c>
      <c r="D83" s="16"/>
      <c r="E83" s="16"/>
      <c r="F83" s="16"/>
      <c r="G83" s="16"/>
      <c r="H83" s="16"/>
      <c r="I83" s="16"/>
      <c r="J83" s="16"/>
      <c r="K83" s="16"/>
      <c r="L83" s="16"/>
      <c r="M83" s="16"/>
      <c r="N83" s="16"/>
      <c r="O83" s="16"/>
      <c r="P83" s="16"/>
      <c r="Q83" s="16"/>
      <c r="R83" s="16"/>
      <c r="S83" s="16"/>
      <c r="T83" s="16"/>
      <c r="U83" s="16"/>
      <c r="V83" s="16"/>
      <c r="W83" s="16"/>
      <c r="X83" s="16"/>
      <c r="Y83" s="16"/>
    </row>
    <row r="84" spans="1:25" ht="15.6">
      <c r="A84" s="24"/>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25" ht="15.6">
      <c r="A85" s="24"/>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6">
      <c r="A86" s="24"/>
      <c r="B86" s="16"/>
      <c r="C86" s="16"/>
      <c r="D86" s="16"/>
      <c r="E86" s="16"/>
      <c r="F86" s="16"/>
      <c r="G86" s="16"/>
      <c r="H86" s="16"/>
      <c r="I86" s="16"/>
      <c r="J86" s="16"/>
      <c r="K86" s="16"/>
      <c r="L86" s="16"/>
      <c r="M86" s="16"/>
      <c r="N86" s="16"/>
      <c r="O86" s="16"/>
      <c r="P86" s="16"/>
      <c r="Q86" s="16"/>
      <c r="R86" s="16"/>
      <c r="S86" s="16"/>
      <c r="T86" s="16"/>
      <c r="U86" s="16"/>
      <c r="V86" s="16"/>
      <c r="W86" s="16"/>
      <c r="X86" s="16"/>
      <c r="Y86" s="16"/>
    </row>
    <row r="87" spans="1:25" ht="15.6">
      <c r="A87" s="24"/>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6">
      <c r="A88" s="24"/>
      <c r="B88" s="16"/>
      <c r="C88" s="16"/>
      <c r="D88" s="16"/>
      <c r="E88" s="16"/>
      <c r="F88" s="16"/>
      <c r="G88" s="16"/>
      <c r="H88" s="16"/>
      <c r="I88" s="16"/>
      <c r="J88" s="16"/>
      <c r="K88" s="16"/>
      <c r="L88" s="16"/>
      <c r="M88" s="16"/>
      <c r="N88" s="16"/>
      <c r="O88" s="16"/>
      <c r="P88" s="16"/>
      <c r="Q88" s="16"/>
      <c r="R88" s="16"/>
      <c r="S88" s="16"/>
      <c r="T88" s="16"/>
      <c r="U88" s="16"/>
      <c r="V88" s="16"/>
      <c r="W88" s="16"/>
      <c r="X88" s="16"/>
      <c r="Y88" s="16"/>
    </row>
    <row r="89" spans="1:25" ht="15.6">
      <c r="A89" s="24"/>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1:25" ht="15.6">
      <c r="A90" s="24"/>
      <c r="B90" s="16"/>
      <c r="C90" s="16"/>
      <c r="D90" s="16"/>
      <c r="E90" s="16"/>
      <c r="F90" s="16"/>
      <c r="G90" s="16"/>
      <c r="H90" s="16"/>
      <c r="I90" s="16"/>
      <c r="J90" s="16"/>
      <c r="K90" s="16"/>
      <c r="L90" s="16"/>
      <c r="M90" s="16"/>
      <c r="N90" s="16"/>
      <c r="O90" s="16"/>
      <c r="P90" s="16"/>
      <c r="Q90" s="16"/>
      <c r="R90" s="16"/>
      <c r="S90" s="16"/>
      <c r="T90" s="16"/>
      <c r="U90" s="16"/>
      <c r="V90" s="16"/>
      <c r="W90" s="16"/>
      <c r="X90" s="16"/>
      <c r="Y90" s="16"/>
    </row>
    <row r="91" spans="1:25" ht="15.6">
      <c r="A91" s="24"/>
      <c r="B91" s="16"/>
      <c r="C91" s="16"/>
      <c r="D91" s="16"/>
      <c r="E91" s="16"/>
      <c r="F91" s="16"/>
      <c r="G91" s="16"/>
      <c r="H91" s="16"/>
      <c r="I91" s="16"/>
      <c r="J91" s="16"/>
      <c r="K91" s="16"/>
      <c r="L91" s="16"/>
      <c r="M91" s="16"/>
      <c r="N91" s="16"/>
      <c r="O91" s="16"/>
      <c r="P91" s="16"/>
      <c r="Q91" s="16"/>
      <c r="R91" s="16"/>
      <c r="S91" s="16"/>
      <c r="T91" s="16"/>
      <c r="U91" s="16"/>
      <c r="V91" s="16"/>
      <c r="W91" s="16"/>
      <c r="X91" s="16"/>
      <c r="Y91" s="16"/>
    </row>
    <row r="92" spans="1:25" ht="15.6">
      <c r="A92" s="24"/>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1:25" ht="15.6">
      <c r="A93" s="24"/>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ht="15.6">
      <c r="A94" s="24"/>
      <c r="B94" s="16"/>
      <c r="C94" s="16"/>
      <c r="D94" s="16"/>
      <c r="E94" s="16"/>
      <c r="F94" s="16"/>
      <c r="G94" s="16"/>
      <c r="H94" s="16"/>
      <c r="I94" s="16"/>
      <c r="J94" s="16"/>
      <c r="K94" s="16"/>
      <c r="L94" s="16"/>
      <c r="M94" s="16"/>
      <c r="N94" s="16"/>
      <c r="O94" s="16"/>
      <c r="P94" s="16"/>
      <c r="Q94" s="16"/>
      <c r="R94" s="16"/>
      <c r="S94" s="16"/>
      <c r="T94" s="16"/>
      <c r="U94" s="16"/>
      <c r="V94" s="16"/>
      <c r="W94" s="16"/>
      <c r="X94" s="16"/>
      <c r="Y94" s="16"/>
    </row>
    <row r="95" spans="1:25" ht="15.6">
      <c r="A95" s="24"/>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1:25" ht="15.6">
      <c r="A96" s="24"/>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ht="15.6">
      <c r="A97" s="24"/>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ht="15.6">
      <c r="A98" s="24"/>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ht="15.6">
      <c r="A99" s="24"/>
      <c r="B99" s="16"/>
      <c r="C99" s="16"/>
      <c r="D99" s="16"/>
      <c r="E99" s="16"/>
      <c r="F99" s="16"/>
      <c r="G99" s="16"/>
      <c r="H99" s="16"/>
      <c r="I99" s="16"/>
      <c r="J99" s="16"/>
      <c r="K99" s="16"/>
      <c r="L99" s="16"/>
      <c r="M99" s="16"/>
      <c r="N99" s="16"/>
      <c r="O99" s="16"/>
      <c r="P99" s="16"/>
      <c r="Q99" s="16"/>
      <c r="R99" s="16"/>
      <c r="S99" s="16"/>
      <c r="T99" s="16"/>
      <c r="U99" s="16"/>
      <c r="V99" s="16"/>
      <c r="W99" s="16"/>
      <c r="X99" s="16"/>
      <c r="Y99" s="16"/>
    </row>
    <row r="100" spans="1:25" ht="15.6">
      <c r="A100" s="24"/>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ht="15.6">
      <c r="A101" s="2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ht="15.6">
      <c r="A102" s="2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ht="15.6">
      <c r="A103" s="2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1:25" ht="15.6">
      <c r="A104" s="24"/>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15.6">
      <c r="A105" s="2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ht="15.6">
      <c r="A106" s="24"/>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5.6">
      <c r="A107" s="2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15.6">
      <c r="A108" s="24"/>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25" ht="15.6">
      <c r="A109" s="24"/>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ht="15.6">
      <c r="A110" s="24"/>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1:25" ht="15.6">
      <c r="A111" s="24"/>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25" ht="12.95">
      <c r="A112" s="2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ht="12.95">
      <c r="A113" s="2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ht="12.95">
      <c r="A114" s="2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ht="12.95">
      <c r="A115" s="2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12.95">
      <c r="A116" s="2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12.95">
      <c r="A117" s="2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ht="12.95">
      <c r="A118" s="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2.95">
      <c r="A119" s="2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12.95">
      <c r="A120" s="2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12.95">
      <c r="A121" s="2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ht="12.95">
      <c r="A122" s="2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12.95">
      <c r="A123" s="2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ht="12.95">
      <c r="A124" s="2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ht="12.95">
      <c r="A125" s="2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12.95">
      <c r="A126" s="2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ht="12.95">
      <c r="A127" s="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ht="12.95">
      <c r="A128" s="2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12.95">
      <c r="A129" s="2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12.95">
      <c r="A130" s="2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12.95">
      <c r="A131" s="2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ht="12.95">
      <c r="A132" s="25"/>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ht="12.95">
      <c r="A133" s="25"/>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ht="12.95">
      <c r="A134" s="25"/>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ht="12.95">
      <c r="A135" s="2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12.95">
      <c r="A136" s="25"/>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12.95">
      <c r="A137" s="25"/>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12.95">
      <c r="A138" s="2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12.95">
      <c r="A139" s="25"/>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12.95">
      <c r="A140" s="2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12.95">
      <c r="A141" s="25"/>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12.95">
      <c r="A142" s="25"/>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ht="12.95">
      <c r="A143" s="25"/>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12.95">
      <c r="A144" s="2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12.95">
      <c r="A145" s="25"/>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12.95">
      <c r="A146" s="25"/>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12.95">
      <c r="A147" s="25"/>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12.95">
      <c r="A148" s="2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12.95">
      <c r="A149" s="25"/>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12.95">
      <c r="A150" s="25"/>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12.95">
      <c r="A151" s="25"/>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12.95">
      <c r="A152" s="2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12.95">
      <c r="A153" s="2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12.95">
      <c r="A154" s="2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12.95">
      <c r="A155" s="2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12.95">
      <c r="A156" s="2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12.95">
      <c r="A157" s="2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12.95">
      <c r="A158" s="25"/>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12.95">
      <c r="A159" s="25"/>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12.95">
      <c r="A160" s="2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12.95">
      <c r="A161" s="2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12.95">
      <c r="A162" s="25"/>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12.95">
      <c r="A163" s="2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12.95">
      <c r="A164" s="25"/>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12.95">
      <c r="A165" s="2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12.95">
      <c r="A166" s="25"/>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12.95">
      <c r="A167" s="25"/>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12.95">
      <c r="A168" s="25"/>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12.95">
      <c r="A169" s="25"/>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12.95">
      <c r="A170" s="2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12.95">
      <c r="A171" s="2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12.95">
      <c r="A172" s="2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row>
    <row r="173" spans="1:25" ht="12.95">
      <c r="A173" s="2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row>
    <row r="174" spans="1:25" ht="12.95">
      <c r="A174" s="25"/>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row>
    <row r="175" spans="1:25" ht="12.95">
      <c r="A175" s="2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row>
    <row r="176" spans="1:25" ht="12.95">
      <c r="A176" s="25"/>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row>
    <row r="177" spans="1:25" ht="12.95">
      <c r="A177" s="2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12.95">
      <c r="A178" s="25"/>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row>
    <row r="179" spans="1:25" ht="12.95">
      <c r="A179" s="2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12.95">
      <c r="A180" s="25"/>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row>
    <row r="181" spans="1:25" ht="12.95">
      <c r="A181" s="2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row>
    <row r="182" spans="1:25" ht="12.95">
      <c r="A182" s="25"/>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12.95">
      <c r="A183" s="2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row>
    <row r="184" spans="1:25" ht="12.95">
      <c r="A184" s="25"/>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row>
    <row r="185" spans="1:25" ht="12.95">
      <c r="A185" s="25"/>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12.95">
      <c r="A186" s="25"/>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row>
    <row r="187" spans="1:25" ht="12.95">
      <c r="A187" s="25"/>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row>
    <row r="188" spans="1:25" ht="12.95">
      <c r="A188" s="25"/>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5" ht="12.95">
      <c r="A189" s="2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row>
    <row r="190" spans="1:25" ht="12.95">
      <c r="A190" s="25"/>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row>
    <row r="191" spans="1:25" ht="12.95">
      <c r="A191" s="25"/>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row>
    <row r="192" spans="1:25" ht="12.95">
      <c r="A192" s="25"/>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row>
    <row r="193" spans="1:25" ht="12.95">
      <c r="A193" s="25"/>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row>
    <row r="194" spans="1:25" ht="12.95">
      <c r="A194" s="25"/>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row>
    <row r="195" spans="1:25" ht="12.95">
      <c r="A195" s="25"/>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row>
    <row r="196" spans="1:25" ht="12.95">
      <c r="A196" s="25"/>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12.95">
      <c r="A197" s="25"/>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row>
    <row r="198" spans="1:25" ht="12.95">
      <c r="A198" s="25"/>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12.95">
      <c r="A199" s="25"/>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row>
    <row r="200" spans="1:25" ht="12.95">
      <c r="A200" s="25"/>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row>
    <row r="201" spans="1:25" ht="12.95">
      <c r="A201" s="25"/>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ht="12.95">
      <c r="A202" s="2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12.95">
      <c r="A203" s="25"/>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12.95">
      <c r="A204" s="25"/>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25" ht="12.95">
      <c r="A205" s="2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row>
    <row r="206" spans="1:25" ht="12.95">
      <c r="A206" s="25"/>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row>
    <row r="207" spans="1:25" ht="12.95">
      <c r="A207" s="25"/>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row>
    <row r="208" spans="1:25" ht="12.95">
      <c r="A208" s="25"/>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row>
    <row r="209" spans="1:25" ht="12.95">
      <c r="A209" s="25"/>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row>
    <row r="210" spans="1:25" ht="12.95">
      <c r="A210" s="25"/>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row>
    <row r="211" spans="1:25" ht="12.95">
      <c r="A211" s="25"/>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row>
    <row r="212" spans="1:25" ht="12.95">
      <c r="A212" s="25"/>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ht="12.95">
      <c r="A213" s="25"/>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5" ht="12.95">
      <c r="A214" s="25"/>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row>
    <row r="215" spans="1:25" ht="12.95">
      <c r="A215" s="25"/>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5" ht="12.95">
      <c r="A216" s="25"/>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ht="12.95">
      <c r="A217" s="25"/>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5" ht="12.95">
      <c r="A218" s="25"/>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ht="12.95">
      <c r="A219" s="25"/>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row>
    <row r="220" spans="1:25" ht="12.95">
      <c r="A220" s="25"/>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12.95">
      <c r="A221" s="25"/>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row>
    <row r="222" spans="1:25" ht="12.95">
      <c r="A222" s="25"/>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row>
    <row r="223" spans="1:25" ht="12.95">
      <c r="A223" s="25"/>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row>
    <row r="224" spans="1:25" ht="12.95">
      <c r="A224" s="25"/>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row>
    <row r="225" spans="1:25" ht="12.95">
      <c r="A225" s="25"/>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row>
    <row r="226" spans="1:25" ht="12.95">
      <c r="A226" s="25"/>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row>
    <row r="227" spans="1:25" ht="12.95">
      <c r="A227" s="25"/>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row>
    <row r="228" spans="1:25" ht="12.95">
      <c r="A228" s="25"/>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row>
    <row r="229" spans="1:25" ht="12.95">
      <c r="A229" s="25"/>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row>
    <row r="230" spans="1:25" ht="12.95">
      <c r="A230" s="25"/>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row>
    <row r="231" spans="1:25" ht="12.95">
      <c r="A231" s="25"/>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row>
    <row r="232" spans="1:25" ht="12.95">
      <c r="A232" s="25"/>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row>
    <row r="233" spans="1:25" ht="12.95">
      <c r="A233" s="25"/>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row>
    <row r="234" spans="1:25" ht="12.95">
      <c r="A234" s="25"/>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row>
    <row r="235" spans="1:25" ht="12.95">
      <c r="A235" s="25"/>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25" ht="12.95">
      <c r="A236" s="25"/>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row>
    <row r="237" spans="1:25" ht="12.95">
      <c r="A237" s="25"/>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row>
    <row r="238" spans="1:25" ht="12.95">
      <c r="A238" s="25"/>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row>
    <row r="239" spans="1:25" ht="12.95">
      <c r="A239" s="25"/>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row>
    <row r="240" spans="1:25" ht="12.95">
      <c r="A240" s="25"/>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row>
    <row r="241" spans="1:25" ht="12.95">
      <c r="A241" s="25"/>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row>
    <row r="242" spans="1:25" ht="12.95">
      <c r="A242" s="25"/>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row>
    <row r="243" spans="1:25" ht="12.95">
      <c r="A243" s="25"/>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12.95">
      <c r="A244" s="25"/>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12.95">
      <c r="A245" s="25"/>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12.95">
      <c r="A246" s="25"/>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12.95">
      <c r="A247" s="25"/>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12.95">
      <c r="A248" s="25"/>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12.95">
      <c r="A249" s="25"/>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12.95">
      <c r="A250" s="25"/>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12.95">
      <c r="A251" s="25"/>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12.95">
      <c r="A252" s="25"/>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12.95">
      <c r="A253" s="25"/>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12.95">
      <c r="A254" s="25"/>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12.95">
      <c r="A255" s="25"/>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12.95">
      <c r="A256" s="25"/>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12.95">
      <c r="A257" s="25"/>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12.95">
      <c r="A258" s="25"/>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12.95">
      <c r="A259" s="25"/>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12.95">
      <c r="A260" s="25"/>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12.95">
      <c r="A261" s="25"/>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12.95">
      <c r="A262" s="25"/>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12.95">
      <c r="A263" s="25"/>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12.95">
      <c r="A264" s="25"/>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12.95">
      <c r="A265" s="25"/>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12.95">
      <c r="A266" s="25"/>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12.95">
      <c r="A267" s="25"/>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12.95">
      <c r="A268" s="2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12.95">
      <c r="A269" s="25"/>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12.95">
      <c r="A270" s="25"/>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12.95">
      <c r="A271" s="25"/>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12.95">
      <c r="A272" s="25"/>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12.95">
      <c r="A273" s="25"/>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12.95">
      <c r="A274" s="25"/>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12.95">
      <c r="A275" s="25"/>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12.95">
      <c r="A276" s="25"/>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12.95">
      <c r="A277" s="25"/>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12.95">
      <c r="A278" s="25"/>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12.95">
      <c r="A279" s="25"/>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12.95">
      <c r="A280" s="25"/>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12.95">
      <c r="A281" s="25"/>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12.95">
      <c r="A282" s="25"/>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12.95">
      <c r="A283" s="25"/>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12.95">
      <c r="A284" s="25"/>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12.95">
      <c r="A285" s="25"/>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12.95">
      <c r="A286" s="25"/>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12.95">
      <c r="A287" s="25"/>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12.95">
      <c r="A288" s="25"/>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12.95">
      <c r="A289" s="25"/>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12.95">
      <c r="A290" s="25"/>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2.95">
      <c r="A291" s="25"/>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12.95">
      <c r="A292" s="25"/>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12.95">
      <c r="A293" s="25"/>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12.95">
      <c r="A294" s="25"/>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12.95">
      <c r="A295" s="25"/>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12.95">
      <c r="A296" s="25"/>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12.95">
      <c r="A297" s="25"/>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12.95">
      <c r="A298" s="25"/>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12.95">
      <c r="A299" s="25"/>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12.95">
      <c r="A300" s="25"/>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12.95">
      <c r="A301" s="25"/>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12.95">
      <c r="A302" s="25"/>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12.95">
      <c r="A303" s="25"/>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12.95">
      <c r="A304" s="25"/>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12.95">
      <c r="A305" s="25"/>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12.95">
      <c r="A306" s="25"/>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12.95">
      <c r="A307" s="25"/>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12.95">
      <c r="A308" s="25"/>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12.95">
      <c r="A309" s="25"/>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12.95">
      <c r="A310" s="25"/>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12.95">
      <c r="A311" s="25"/>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12.95">
      <c r="A312" s="25"/>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12.95">
      <c r="A313" s="25"/>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12.95">
      <c r="A314" s="25"/>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12.95">
      <c r="A315" s="25"/>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12.95">
      <c r="A316" s="25"/>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12.95">
      <c r="A317" s="25"/>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12.95">
      <c r="A318" s="25"/>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12.95">
      <c r="A319" s="25"/>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12.95">
      <c r="A320" s="25"/>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12.95">
      <c r="A321" s="25"/>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12.95">
      <c r="A322" s="25"/>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12.95">
      <c r="A323" s="25"/>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12.95">
      <c r="A324" s="25"/>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12.95">
      <c r="A325" s="25"/>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12.95">
      <c r="A326" s="25"/>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12.95">
      <c r="A327" s="25"/>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12.95">
      <c r="A328" s="25"/>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12.95">
      <c r="A329" s="25"/>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12.95">
      <c r="A330" s="25"/>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12.95">
      <c r="A331" s="2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12.95">
      <c r="A332" s="25"/>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12.95">
      <c r="A333" s="25"/>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12.95">
      <c r="A334" s="25"/>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12.95">
      <c r="A335" s="2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12.95">
      <c r="A336" s="25"/>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12.95">
      <c r="A337" s="25"/>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12.95">
      <c r="A338" s="25"/>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12.95">
      <c r="A339" s="25"/>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12.95">
      <c r="A340" s="25"/>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12.95">
      <c r="A341" s="25"/>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12.95">
      <c r="A342" s="2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12.95">
      <c r="A343" s="25"/>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12.95">
      <c r="A344" s="25"/>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12.95">
      <c r="A345" s="25"/>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12.95">
      <c r="A346" s="25"/>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12.95">
      <c r="A347" s="25"/>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12.95">
      <c r="A348" s="25"/>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12.95">
      <c r="A349" s="25"/>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12.95">
      <c r="A350" s="25"/>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12.95">
      <c r="A351" s="25"/>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12.95">
      <c r="A352" s="25"/>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12.95">
      <c r="A353" s="25"/>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12.95">
      <c r="A354" s="25"/>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12.95">
      <c r="A355" s="25"/>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12.95">
      <c r="A356" s="25"/>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12.95">
      <c r="A357" s="25"/>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12.95">
      <c r="A358" s="25"/>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12.95">
      <c r="A359" s="25"/>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12.95">
      <c r="A360" s="25"/>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12.95">
      <c r="A361" s="25"/>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12.95">
      <c r="A362" s="25"/>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12.95">
      <c r="A363" s="25"/>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12.95">
      <c r="A364" s="25"/>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12.95">
      <c r="A365" s="25"/>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12.95">
      <c r="A366" s="25"/>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12.95">
      <c r="A367" s="25"/>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12.95">
      <c r="A368" s="25"/>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12.95">
      <c r="A369" s="25"/>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12.95">
      <c r="A370" s="25"/>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12.95">
      <c r="A371" s="25"/>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12.95">
      <c r="A372" s="25"/>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12.95">
      <c r="A373" s="25"/>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12.95">
      <c r="A374" s="25"/>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12.95">
      <c r="A375" s="25"/>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12.95">
      <c r="A376" s="25"/>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12.95">
      <c r="A377" s="25"/>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12.95">
      <c r="A378" s="2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12.95">
      <c r="A379" s="25"/>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12.95">
      <c r="A380" s="25"/>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12.95">
      <c r="A381" s="25"/>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12.95">
      <c r="A382" s="25"/>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12.95">
      <c r="A383" s="25"/>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12.95">
      <c r="A384" s="25"/>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12.95">
      <c r="A385" s="25"/>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12.95">
      <c r="A386" s="25"/>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12.95">
      <c r="A387" s="25"/>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12.95">
      <c r="A388" s="25"/>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12.95">
      <c r="A389" s="25"/>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12.95">
      <c r="A390" s="25"/>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12.95">
      <c r="A391" s="25"/>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12.95">
      <c r="A392" s="25"/>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12.95">
      <c r="A393" s="25"/>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12.95">
      <c r="A394" s="25"/>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12.95">
      <c r="A395" s="25"/>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12.95">
      <c r="A396" s="25"/>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12.95">
      <c r="A397" s="25"/>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12.95">
      <c r="A398" s="25"/>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12.95">
      <c r="A399" s="25"/>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12.95">
      <c r="A400" s="25"/>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12.95">
      <c r="A401" s="2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12.95">
      <c r="A402" s="2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12.95">
      <c r="A403" s="25"/>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12.95">
      <c r="A404" s="25"/>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12.95">
      <c r="A405" s="25"/>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12.95">
      <c r="A406" s="25"/>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12.95">
      <c r="A407" s="25"/>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12.95">
      <c r="A408" s="25"/>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12.95">
      <c r="A409" s="25"/>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12.95">
      <c r="A410" s="25"/>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12.95">
      <c r="A411" s="25"/>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12.95">
      <c r="A412" s="25"/>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12.95">
      <c r="A413" s="25"/>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12.95">
      <c r="A414" s="25"/>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12.95">
      <c r="A415" s="25"/>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12.95">
      <c r="A416" s="25"/>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2.95">
      <c r="A417" s="25"/>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12.95">
      <c r="A418" s="25"/>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12.95">
      <c r="A419" s="25"/>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12.95">
      <c r="A420" s="25"/>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12.95">
      <c r="A421" s="25"/>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12.95">
      <c r="A422" s="25"/>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12.95">
      <c r="A423" s="25"/>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12.95">
      <c r="A424" s="25"/>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12.95">
      <c r="A425" s="25"/>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12.95">
      <c r="A426" s="25"/>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12.95">
      <c r="A427" s="25"/>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12.95">
      <c r="A428" s="25"/>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12.95">
      <c r="A429" s="25"/>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12.95">
      <c r="A430" s="25"/>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12.95">
      <c r="A431" s="25"/>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12.95">
      <c r="A432" s="2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2.95">
      <c r="A433" s="25"/>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12.95">
      <c r="A434" s="25"/>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12.95">
      <c r="A435" s="25"/>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12.95">
      <c r="A436" s="25"/>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12.95">
      <c r="A437" s="25"/>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12.95">
      <c r="A438" s="25"/>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12.95">
      <c r="A439" s="25"/>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12.95">
      <c r="A440" s="25"/>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12.95">
      <c r="A441" s="25"/>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12.95">
      <c r="A442" s="25"/>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12.95">
      <c r="A443" s="25"/>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12.95">
      <c r="A444" s="25"/>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12.95">
      <c r="A445" s="25"/>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12.95">
      <c r="A446" s="25"/>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12.95">
      <c r="A447" s="25"/>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12.95">
      <c r="A448" s="25"/>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12.95">
      <c r="A449" s="25"/>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12.95">
      <c r="A450" s="25"/>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12.95">
      <c r="A451" s="25"/>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12.95">
      <c r="A452" s="25"/>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12.95">
      <c r="A453" s="25"/>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12.95">
      <c r="A454" s="25"/>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12.95">
      <c r="A455" s="25"/>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12.95">
      <c r="A456" s="25"/>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12.95">
      <c r="A457" s="25"/>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12.95">
      <c r="A458" s="25"/>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12.95">
      <c r="A459" s="25"/>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12.95">
      <c r="A460" s="25"/>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12.95">
      <c r="A461" s="25"/>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12.95">
      <c r="A462" s="2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12.95">
      <c r="A463" s="25"/>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12.95">
      <c r="A464" s="25"/>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12.95">
      <c r="A465" s="25"/>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12.95">
      <c r="A466" s="25"/>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12.95">
      <c r="A467" s="2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12.95">
      <c r="A468" s="2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12.95">
      <c r="A469" s="25"/>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12.95">
      <c r="A470" s="25"/>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12.95">
      <c r="A471" s="25"/>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12.95">
      <c r="A472" s="25"/>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12.95">
      <c r="A473" s="25"/>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12.95">
      <c r="A474" s="25"/>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12.95">
      <c r="A475" s="25"/>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12.95">
      <c r="A476" s="25"/>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12.95">
      <c r="A477" s="25"/>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12.95">
      <c r="A478" s="25"/>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12.95">
      <c r="A479" s="25"/>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12.95">
      <c r="A480" s="25"/>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12.95">
      <c r="A481" s="25"/>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12.95">
      <c r="A482" s="25"/>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12.95">
      <c r="A483" s="25"/>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12.95">
      <c r="A484" s="25"/>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12.95">
      <c r="A485" s="25"/>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12.95">
      <c r="A486" s="2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12.95">
      <c r="A487" s="25"/>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12.95">
      <c r="A488" s="25"/>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12.95">
      <c r="A489" s="2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12.95">
      <c r="A490" s="25"/>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12.95">
      <c r="A491" s="25"/>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12.95">
      <c r="A492" s="25"/>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12.95">
      <c r="A493" s="25"/>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12.95">
      <c r="A494" s="25"/>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12.95">
      <c r="A495" s="25"/>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12.95">
      <c r="A496" s="25"/>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12.95">
      <c r="A497" s="25"/>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12.95">
      <c r="A498" s="25"/>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12.95">
      <c r="A499" s="25"/>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12.95">
      <c r="A500" s="25"/>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12.95">
      <c r="A501" s="25"/>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12.95">
      <c r="A502" s="25"/>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12.95">
      <c r="A503" s="25"/>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12.95">
      <c r="A504" s="25"/>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12.95">
      <c r="A505" s="25"/>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12.95">
      <c r="A506" s="25"/>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12.95">
      <c r="A507" s="25"/>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12.95">
      <c r="A508" s="25"/>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12.95">
      <c r="A509" s="25"/>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12.95">
      <c r="A510" s="25"/>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12.95">
      <c r="A511" s="25"/>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12.95">
      <c r="A512" s="25"/>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12.95">
      <c r="A513" s="25"/>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12.95">
      <c r="A514" s="25"/>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12.95">
      <c r="A515" s="25"/>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12.95">
      <c r="A516" s="25"/>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12.95">
      <c r="A517" s="25"/>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12.95">
      <c r="A518" s="25"/>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12.95">
      <c r="A519" s="25"/>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12.95">
      <c r="A520" s="25"/>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12.95">
      <c r="A521" s="25"/>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12.95">
      <c r="A522" s="25"/>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12.95">
      <c r="A523" s="25"/>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12.95">
      <c r="A524" s="25"/>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12.95">
      <c r="A525" s="25"/>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12.95">
      <c r="A526" s="25"/>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12.95">
      <c r="A527" s="25"/>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12.95">
      <c r="A528" s="25"/>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12.95">
      <c r="A529" s="25"/>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12.95">
      <c r="A530" s="25"/>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12.95">
      <c r="A531" s="25"/>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12.95">
      <c r="A532" s="25"/>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12.95">
      <c r="A533" s="25"/>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12.95">
      <c r="A534" s="25"/>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12.95">
      <c r="A535" s="25"/>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12.95">
      <c r="A536" s="25"/>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12.95">
      <c r="A537" s="25"/>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12.95">
      <c r="A538" s="25"/>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12.95">
      <c r="A539" s="25"/>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12.95">
      <c r="A540" s="25"/>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12.95">
      <c r="A541" s="25"/>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12.95">
      <c r="A542" s="25"/>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12.95">
      <c r="A543" s="25"/>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12.95">
      <c r="A544" s="25"/>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12.95">
      <c r="A545" s="25"/>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12.95">
      <c r="A546" s="25"/>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12.95">
      <c r="A547" s="25"/>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12.95">
      <c r="A548" s="25"/>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12.95">
      <c r="A549" s="25"/>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12.95">
      <c r="A550" s="25"/>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12.95">
      <c r="A551" s="25"/>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12.95">
      <c r="A552" s="25"/>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12.95">
      <c r="A553" s="25"/>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12.95">
      <c r="A554" s="25"/>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12.95">
      <c r="A555" s="25"/>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12.95">
      <c r="A556" s="25"/>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12.95">
      <c r="A557" s="25"/>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12.95">
      <c r="A558" s="25"/>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12.95">
      <c r="A559" s="25"/>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12.95">
      <c r="A560" s="25"/>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12.95">
      <c r="A561" s="25"/>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12.95">
      <c r="A562" s="25"/>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12.95">
      <c r="A563" s="25"/>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12.95">
      <c r="A564" s="25"/>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12.95">
      <c r="A565" s="25"/>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12.95">
      <c r="A566" s="25"/>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12.95">
      <c r="A567" s="25"/>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12.95">
      <c r="A568" s="25"/>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12.95">
      <c r="A569" s="25"/>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12.95">
      <c r="A570" s="25"/>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12.95">
      <c r="A571" s="25"/>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12.95">
      <c r="A572" s="25"/>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12.95">
      <c r="A573" s="25"/>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12.95">
      <c r="A574" s="25"/>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12.95">
      <c r="A575" s="25"/>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12.95">
      <c r="A576" s="25"/>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12.95">
      <c r="A577" s="25"/>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12.95">
      <c r="A578" s="25"/>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12.95">
      <c r="A579" s="25"/>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12.95">
      <c r="A580" s="25"/>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12.95">
      <c r="A581" s="25"/>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12.95">
      <c r="A582" s="25"/>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12.95">
      <c r="A583" s="25"/>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12.95">
      <c r="A584" s="25"/>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12.95">
      <c r="A585" s="25"/>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12.95">
      <c r="A586" s="25"/>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12.95">
      <c r="A587" s="25"/>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12.95">
      <c r="A588" s="25"/>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12.95">
      <c r="A589" s="25"/>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12.95">
      <c r="A590" s="25"/>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12.95">
      <c r="A591" s="25"/>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12.95">
      <c r="A592" s="25"/>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12.95">
      <c r="A593" s="25"/>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12.95">
      <c r="A594" s="25"/>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12.95">
      <c r="A595" s="25"/>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12.95">
      <c r="A596" s="25"/>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12.95">
      <c r="A597" s="25"/>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12.95">
      <c r="A598" s="25"/>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12.95">
      <c r="A599" s="25"/>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12.95">
      <c r="A600" s="25"/>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12.95">
      <c r="A601" s="25"/>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12.95">
      <c r="A602" s="25"/>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12.95">
      <c r="A603" s="25"/>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12.95">
      <c r="A604" s="25"/>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12.95">
      <c r="A605" s="25"/>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12.95">
      <c r="A606" s="25"/>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12.95">
      <c r="A607" s="25"/>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12.95">
      <c r="A608" s="25"/>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12.95">
      <c r="A609" s="25"/>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12.95">
      <c r="A610" s="25"/>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12.95">
      <c r="A611" s="25"/>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12.95">
      <c r="A612" s="25"/>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12.95">
      <c r="A613" s="25"/>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12.95">
      <c r="A614" s="25"/>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12.95">
      <c r="A615" s="25"/>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12.95">
      <c r="A616" s="25"/>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12.95">
      <c r="A617" s="25"/>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12.95">
      <c r="A618" s="25"/>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12.95">
      <c r="A619" s="25"/>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12.95">
      <c r="A620" s="25"/>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12.95">
      <c r="A621" s="25"/>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12.95">
      <c r="A622" s="25"/>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12.95">
      <c r="A623" s="25"/>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12.95">
      <c r="A624" s="25"/>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12.95">
      <c r="A625" s="25"/>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12.95">
      <c r="A626" s="25"/>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12.95">
      <c r="A627" s="25"/>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12.95">
      <c r="A628" s="25"/>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12.95">
      <c r="A629" s="25"/>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12.95">
      <c r="A630" s="25"/>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12.95">
      <c r="A631" s="25"/>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12.95">
      <c r="A632" s="25"/>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12.95">
      <c r="A633" s="25"/>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12.95">
      <c r="A634" s="25"/>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12.95">
      <c r="A635" s="25"/>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12.95">
      <c r="A636" s="25"/>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12.95">
      <c r="A637" s="25"/>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12.95">
      <c r="A638" s="25"/>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12.95">
      <c r="A639" s="25"/>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12.95">
      <c r="A640" s="25"/>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12.95">
      <c r="A641" s="25"/>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12.95">
      <c r="A642" s="25"/>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12.95">
      <c r="A643" s="25"/>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12.95">
      <c r="A644" s="25"/>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12.95">
      <c r="A645" s="25"/>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12.95">
      <c r="A646" s="25"/>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12.95">
      <c r="A647" s="25"/>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12.95">
      <c r="A648" s="25"/>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12.95">
      <c r="A649" s="25"/>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12.95">
      <c r="A650" s="25"/>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12.95">
      <c r="A651" s="25"/>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12.95">
      <c r="A652" s="25"/>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12.95">
      <c r="A653" s="25"/>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12.95">
      <c r="A654" s="25"/>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12.95">
      <c r="A655" s="25"/>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12.95">
      <c r="A656" s="25"/>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12.95">
      <c r="A657" s="25"/>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12.95">
      <c r="A658" s="25"/>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12.95">
      <c r="A659" s="25"/>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12.95">
      <c r="A660" s="25"/>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12.95">
      <c r="A661" s="25"/>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12.95">
      <c r="A662" s="25"/>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12.95">
      <c r="A663" s="25"/>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12.95">
      <c r="A664" s="25"/>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12.95">
      <c r="A665" s="25"/>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12.95">
      <c r="A666" s="25"/>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12.95">
      <c r="A667" s="25"/>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12.95">
      <c r="A668" s="25"/>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12.95">
      <c r="A669" s="25"/>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12.95">
      <c r="A670" s="25"/>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12.95">
      <c r="A671" s="25"/>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12.95">
      <c r="A672" s="25"/>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12.95">
      <c r="A673" s="25"/>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12.95">
      <c r="A674" s="25"/>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12.95">
      <c r="A675" s="25"/>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12.95">
      <c r="A676" s="25"/>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12.95">
      <c r="A677" s="25"/>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12.95">
      <c r="A678" s="25"/>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12.95">
      <c r="A679" s="25"/>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12.95">
      <c r="A680" s="25"/>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12.95">
      <c r="A681" s="25"/>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12.95">
      <c r="A682" s="25"/>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12.95">
      <c r="A683" s="25"/>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12.95">
      <c r="A684" s="25"/>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12.95">
      <c r="A685" s="25"/>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12.95">
      <c r="A686" s="25"/>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12.95">
      <c r="A687" s="25"/>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12.95">
      <c r="A688" s="25"/>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12.95">
      <c r="A689" s="25"/>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12.95">
      <c r="A690" s="25"/>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12.95">
      <c r="A691" s="25"/>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12.95">
      <c r="A692" s="25"/>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12.95">
      <c r="A693" s="25"/>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12.95">
      <c r="A694" s="25"/>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12.95">
      <c r="A695" s="25"/>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12.95">
      <c r="A696" s="25"/>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12.95">
      <c r="A697" s="25"/>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12.95">
      <c r="A698" s="25"/>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12.95">
      <c r="A699" s="25"/>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12.95">
      <c r="A700" s="25"/>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12.95">
      <c r="A701" s="25"/>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12.95">
      <c r="A702" s="25"/>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12.95">
      <c r="A703" s="25"/>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12.95">
      <c r="A704" s="25"/>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12.95">
      <c r="A705" s="25"/>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12.95">
      <c r="A706" s="25"/>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12.95">
      <c r="A707" s="25"/>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12.95">
      <c r="A708" s="25"/>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12.95">
      <c r="A709" s="25"/>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12.95">
      <c r="A710" s="25"/>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12.95">
      <c r="A711" s="25"/>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12.95">
      <c r="A712" s="25"/>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12.95">
      <c r="A713" s="25"/>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12.95">
      <c r="A714" s="25"/>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12.95">
      <c r="A715" s="25"/>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12.95">
      <c r="A716" s="25"/>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12.95">
      <c r="A717" s="25"/>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12.95">
      <c r="A718" s="25"/>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12.95">
      <c r="A719" s="25"/>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12.95">
      <c r="A720" s="25"/>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12.95">
      <c r="A721" s="25"/>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12.95">
      <c r="A722" s="25"/>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12.95">
      <c r="A723" s="25"/>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12.95">
      <c r="A724" s="25"/>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12.95">
      <c r="A725" s="25"/>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12.95">
      <c r="A726" s="25"/>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12.95">
      <c r="A727" s="25"/>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12.95">
      <c r="A728" s="25"/>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12.95">
      <c r="A729" s="25"/>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12.95">
      <c r="A730" s="25"/>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12.95">
      <c r="A731" s="25"/>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12.95">
      <c r="A732" s="25"/>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12.95">
      <c r="A733" s="25"/>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12.95">
      <c r="A734" s="25"/>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12.95">
      <c r="A735" s="25"/>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12.95">
      <c r="A736" s="25"/>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12.95">
      <c r="A737" s="25"/>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12.95">
      <c r="A738" s="25"/>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12.95">
      <c r="A739" s="25"/>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12.95">
      <c r="A740" s="25"/>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12.95">
      <c r="A741" s="25"/>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12.95">
      <c r="A742" s="25"/>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12.95">
      <c r="A743" s="25"/>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12.95">
      <c r="A744" s="25"/>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12.95">
      <c r="A745" s="25"/>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12.95">
      <c r="A746" s="25"/>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12.95">
      <c r="A747" s="25"/>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12.95">
      <c r="A748" s="25"/>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12.95">
      <c r="A749" s="25"/>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12.95">
      <c r="A750" s="25"/>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12.95">
      <c r="A751" s="25"/>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12.95">
      <c r="A752" s="25"/>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12.95">
      <c r="A753" s="25"/>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12.95">
      <c r="A754" s="25"/>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12.95">
      <c r="A755" s="25"/>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12.95">
      <c r="A756" s="25"/>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12.95">
      <c r="A757" s="25"/>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12.95">
      <c r="A758" s="25"/>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12.95">
      <c r="A759" s="25"/>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12.95">
      <c r="A760" s="25"/>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12.95">
      <c r="A761" s="25"/>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12.95">
      <c r="A762" s="25"/>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12.95">
      <c r="A763" s="25"/>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12.95">
      <c r="A764" s="25"/>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12.95">
      <c r="A765" s="25"/>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12.95">
      <c r="A766" s="25"/>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12.95">
      <c r="A767" s="25"/>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12.95">
      <c r="A768" s="25"/>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12.95">
      <c r="A769" s="25"/>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12.95">
      <c r="A770" s="25"/>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12.95">
      <c r="A771" s="25"/>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12.95">
      <c r="A772" s="25"/>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12.95">
      <c r="A773" s="25"/>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12.95">
      <c r="A774" s="25"/>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12.95">
      <c r="A775" s="25"/>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12.95">
      <c r="A776" s="25"/>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12.95">
      <c r="A777" s="25"/>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12.95">
      <c r="A778" s="25"/>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12.95">
      <c r="A779" s="25"/>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12.95">
      <c r="A780" s="25"/>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12.95">
      <c r="A781" s="25"/>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12.95">
      <c r="A782" s="25"/>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12.95">
      <c r="A783" s="25"/>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12.95">
      <c r="A784" s="25"/>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12.95">
      <c r="A785" s="25"/>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12.95">
      <c r="A786" s="25"/>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12.95">
      <c r="A787" s="25"/>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12.95">
      <c r="A788" s="25"/>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12.95">
      <c r="A789" s="25"/>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12.95">
      <c r="A790" s="25"/>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12.95">
      <c r="A791" s="25"/>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12.95">
      <c r="A792" s="25"/>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12.95">
      <c r="A793" s="25"/>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12.95">
      <c r="A794" s="25"/>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12.95">
      <c r="A795" s="25"/>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12.95">
      <c r="A796" s="25"/>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12.95">
      <c r="A797" s="25"/>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12.95">
      <c r="A798" s="25"/>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12.95">
      <c r="A799" s="25"/>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12.95">
      <c r="A800" s="25"/>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12.95">
      <c r="A801" s="25"/>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12.95">
      <c r="A802" s="25"/>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12.95">
      <c r="A803" s="25"/>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12.95">
      <c r="A804" s="25"/>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12.95">
      <c r="A805" s="25"/>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12.95">
      <c r="A806" s="25"/>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12.95">
      <c r="A807" s="25"/>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12.95">
      <c r="A808" s="25"/>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12.95">
      <c r="A809" s="25"/>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12.95">
      <c r="A810" s="25"/>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12.95">
      <c r="A811" s="25"/>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12.95">
      <c r="A812" s="25"/>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12.95">
      <c r="A813" s="25"/>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12.95">
      <c r="A814" s="25"/>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12.95">
      <c r="A815" s="25"/>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12.95">
      <c r="A816" s="25"/>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12.95">
      <c r="A817" s="25"/>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12.95">
      <c r="A818" s="25"/>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12.95">
      <c r="A819" s="25"/>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12.95">
      <c r="A820" s="25"/>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12.95">
      <c r="A821" s="25"/>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12.95">
      <c r="A822" s="25"/>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12.95">
      <c r="A823" s="25"/>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12.95">
      <c r="A824" s="25"/>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12.95">
      <c r="A825" s="25"/>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12.95">
      <c r="A826" s="25"/>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12.95">
      <c r="A827" s="25"/>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12.95">
      <c r="A828" s="25"/>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12.95">
      <c r="A829" s="25"/>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12.95">
      <c r="A830" s="25"/>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12.95">
      <c r="A831" s="25"/>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12.95">
      <c r="A832" s="25"/>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12.95">
      <c r="A833" s="25"/>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12.95">
      <c r="A834" s="25"/>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12.95">
      <c r="A835" s="25"/>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12.95">
      <c r="A836" s="25"/>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12.95">
      <c r="A837" s="25"/>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12.95">
      <c r="A838" s="25"/>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12.95">
      <c r="A839" s="25"/>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12.95">
      <c r="A840" s="25"/>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12.95">
      <c r="A841" s="25"/>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12.95">
      <c r="A842" s="25"/>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12.95">
      <c r="A843" s="25"/>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12.95">
      <c r="A844" s="25"/>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12.95">
      <c r="A845" s="25"/>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12.95">
      <c r="A846" s="25"/>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12.95">
      <c r="A847" s="25"/>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12.95">
      <c r="A848" s="25"/>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12.95">
      <c r="A849" s="25"/>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12.95">
      <c r="A850" s="25"/>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12.95">
      <c r="A851" s="25"/>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12.95">
      <c r="A852" s="25"/>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12.95">
      <c r="A853" s="25"/>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12.95">
      <c r="A854" s="25"/>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12.95">
      <c r="A855" s="25"/>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12.95">
      <c r="A856" s="25"/>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12.95">
      <c r="A857" s="25"/>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12.95">
      <c r="A858" s="25"/>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12.95">
      <c r="A859" s="25"/>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12.95">
      <c r="A860" s="25"/>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12.95">
      <c r="A861" s="25"/>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12.95">
      <c r="A862" s="25"/>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12.95">
      <c r="A863" s="25"/>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12.95">
      <c r="A864" s="25"/>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12.95">
      <c r="A865" s="25"/>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12.95">
      <c r="A866" s="25"/>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12.95">
      <c r="A867" s="25"/>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12.95">
      <c r="A868" s="25"/>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12.95">
      <c r="A869" s="25"/>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12.95">
      <c r="A870" s="25"/>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12.95">
      <c r="A871" s="25"/>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12.95">
      <c r="A872" s="25"/>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12.95">
      <c r="A873" s="25"/>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12.95">
      <c r="A874" s="25"/>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12.95">
      <c r="A875" s="25"/>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12.95">
      <c r="A876" s="25"/>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12.95">
      <c r="A877" s="25"/>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12.95">
      <c r="A878" s="25"/>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12.95">
      <c r="A879" s="25"/>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12.95">
      <c r="A880" s="25"/>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12.95">
      <c r="A881" s="25"/>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12.95">
      <c r="A882" s="25"/>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12.95">
      <c r="A883" s="25"/>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12.95">
      <c r="A884" s="25"/>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12.95">
      <c r="A885" s="25"/>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12.95">
      <c r="A886" s="25"/>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12.95">
      <c r="A887" s="25"/>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12.95">
      <c r="A888" s="25"/>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12.95">
      <c r="A889" s="25"/>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12.95">
      <c r="A890" s="25"/>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12.95">
      <c r="A891" s="25"/>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12.95">
      <c r="A892" s="25"/>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12.95">
      <c r="A893" s="25"/>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12.95">
      <c r="A894" s="25"/>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12.95">
      <c r="A895" s="25"/>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12.95">
      <c r="A896" s="25"/>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12.95">
      <c r="A897" s="25"/>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12.95">
      <c r="A898" s="25"/>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12.95">
      <c r="A899" s="25"/>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12.95">
      <c r="A900" s="25"/>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12.95">
      <c r="A901" s="25"/>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12.95">
      <c r="A902" s="25"/>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12.95">
      <c r="A903" s="25"/>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12.95">
      <c r="A904" s="25"/>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12.95">
      <c r="A905" s="25"/>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12.95">
      <c r="A906" s="25"/>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12.95">
      <c r="A907" s="25"/>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12.95">
      <c r="A908" s="25"/>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12.95">
      <c r="A909" s="25"/>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12.95">
      <c r="A910" s="25"/>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12.95">
      <c r="A911" s="25"/>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12.95">
      <c r="A912" s="25"/>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12.95">
      <c r="A913" s="25"/>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spans="1:25" ht="12.95">
      <c r="A914" s="25"/>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spans="1:25" ht="12.95">
      <c r="A915" s="25"/>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spans="1:25" ht="12.95">
      <c r="A916" s="25"/>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spans="1:25" ht="12.95">
      <c r="A917" s="25"/>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spans="1:25" ht="12.95">
      <c r="A918" s="25"/>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spans="1:25" ht="12.95">
      <c r="A919" s="25"/>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spans="1:25" ht="12.95">
      <c r="A920" s="25"/>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spans="1:25" ht="12.95">
      <c r="A921" s="25"/>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spans="1:25" ht="12.95">
      <c r="A922" s="25"/>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spans="1:25" ht="12.95">
      <c r="A923" s="25"/>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spans="1:25" ht="12.95">
      <c r="A924" s="25"/>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spans="1:25" ht="12.95">
      <c r="A925" s="25"/>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spans="1:25" ht="12.95">
      <c r="A926" s="25"/>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spans="1:25" ht="12.95">
      <c r="A927" s="25"/>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spans="1:25" ht="12.95">
      <c r="A928" s="25"/>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spans="1:25" ht="12.95">
      <c r="A929" s="25"/>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spans="1:25" ht="12.95">
      <c r="A930" s="25"/>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spans="1:25" ht="12.95">
      <c r="A931" s="25"/>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spans="1:25" ht="12.95">
      <c r="A932" s="25"/>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spans="1:25" ht="12.95">
      <c r="A933" s="25"/>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spans="1:25" ht="12.95">
      <c r="A934" s="25"/>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spans="1:25" ht="12.95">
      <c r="A935" s="25"/>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spans="1:25" ht="12.95">
      <c r="A936" s="25"/>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spans="1:25" ht="12.95">
      <c r="A937" s="25"/>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spans="1:25" ht="12.95">
      <c r="A938" s="25"/>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spans="1:25" ht="12.95">
      <c r="A939" s="25"/>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spans="1:25" ht="12.95">
      <c r="A940" s="25"/>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spans="1:25" ht="12.95">
      <c r="A941" s="25"/>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spans="1:25" ht="12.95">
      <c r="A942" s="25"/>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spans="1:25" ht="12.95">
      <c r="A943" s="25"/>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spans="1:25" ht="12.95">
      <c r="A944" s="25"/>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spans="1:25" ht="12.95">
      <c r="A945" s="25"/>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spans="1:25" ht="12.95">
      <c r="A946" s="25"/>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spans="1:25" ht="12.95">
      <c r="A947" s="25"/>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spans="1:25" ht="12.95">
      <c r="A948" s="25"/>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spans="1:25" ht="12.95">
      <c r="A949" s="25"/>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spans="1:25" ht="12.95">
      <c r="A950" s="25"/>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spans="1:25" ht="12.95">
      <c r="A951" s="25"/>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spans="1:25" ht="12.95">
      <c r="A952" s="25"/>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spans="1:25" ht="12.95">
      <c r="A953" s="25"/>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spans="1:25" ht="12.95">
      <c r="A954" s="25"/>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spans="1:25" ht="12.95">
      <c r="A955" s="25"/>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spans="1:25" ht="12.95">
      <c r="A956" s="25"/>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spans="1:25" ht="12.95">
      <c r="A957" s="25"/>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spans="1:25" ht="12.95">
      <c r="A958" s="25"/>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spans="1:25" ht="12.95">
      <c r="A959" s="25"/>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spans="1:25" ht="12.95">
      <c r="A960" s="25"/>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spans="1:25" ht="12.95">
      <c r="A961" s="25"/>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spans="1:25" ht="12.95">
      <c r="A962" s="25"/>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spans="1:25" ht="12.95">
      <c r="A963" s="25"/>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spans="1:25" ht="12.95">
      <c r="A964" s="25"/>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spans="1:25" ht="12.95">
      <c r="A965" s="25"/>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spans="1:25" ht="12.95">
      <c r="A966" s="25"/>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spans="1:25" ht="12.95">
      <c r="A967" s="25"/>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spans="1:25" ht="12.95">
      <c r="A968" s="25"/>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spans="1:25" ht="12.95">
      <c r="A969" s="25"/>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spans="1:25" ht="12.95">
      <c r="A970" s="25"/>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spans="1:25" ht="12.95">
      <c r="A971" s="25"/>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spans="1:25" ht="12.95">
      <c r="A972" s="25"/>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spans="1:25" ht="12.95">
      <c r="A973" s="25"/>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spans="1:25" ht="12.95">
      <c r="A974" s="25"/>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spans="1:25" ht="12.95">
      <c r="A975" s="25"/>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spans="1:25" ht="12.95">
      <c r="A976" s="25"/>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spans="1:25" ht="12.95">
      <c r="A977" s="25"/>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spans="1:25" ht="12.95">
      <c r="A978" s="25"/>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spans="1:25" ht="12.95">
      <c r="A979" s="25"/>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spans="1:25" ht="12.95">
      <c r="A980" s="25"/>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spans="1:25" ht="12.95">
      <c r="A981" s="25"/>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spans="1:25" ht="12.95">
      <c r="A982" s="25"/>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spans="1:25" ht="12.95">
      <c r="A983" s="25"/>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spans="1:25" ht="12.95">
      <c r="A984" s="25"/>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spans="1:25" ht="12.95">
      <c r="A985" s="25"/>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spans="1:25" ht="12.95">
      <c r="A986" s="25"/>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spans="1:25" ht="12.95">
      <c r="A987" s="25"/>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spans="1:25" ht="12.95">
      <c r="A988" s="25"/>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spans="1:25" ht="12.95">
      <c r="A989" s="25"/>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spans="1:25" ht="12.95">
      <c r="A990" s="25"/>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spans="1:25" ht="12.95">
      <c r="A991" s="25"/>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spans="1:25" ht="12.95">
      <c r="A992" s="25"/>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spans="1:25" ht="12.95">
      <c r="A993" s="25"/>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spans="1:25" ht="12.95">
      <c r="A994" s="25"/>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row r="995" spans="1:25" ht="12.95">
      <c r="A995" s="25"/>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row>
    <row r="996" spans="1:25" ht="12.95">
      <c r="A996" s="25"/>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row>
    <row r="997" spans="1:25" ht="12.95">
      <c r="A997" s="25"/>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row>
    <row r="998" spans="1:25" ht="12.95">
      <c r="A998" s="25"/>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row>
    <row r="999" spans="1:25" ht="12.95">
      <c r="A999" s="25"/>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row>
    <row r="1000" spans="1:25" ht="12.95">
      <c r="A1000" s="25"/>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2.95">
      <c r="A1001" s="25"/>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2.95">
      <c r="A1002" s="25"/>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row>
    <row r="1003" spans="1:25" ht="12.95">
      <c r="A1003" s="25"/>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row>
    <row r="1004" spans="1:25" ht="12.95">
      <c r="A1004" s="25"/>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row>
    <row r="1005" spans="1:25" ht="12.95">
      <c r="A1005" s="25"/>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row>
    <row r="1006" spans="1:25" ht="12.95">
      <c r="A1006" s="25"/>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row>
    <row r="1007" spans="1:25" ht="12.95">
      <c r="A1007" s="25"/>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row>
    <row r="1008" spans="1:25" ht="12.95">
      <c r="A1008" s="25"/>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row>
    <row r="1009" spans="1:25" ht="12.95">
      <c r="A1009" s="25"/>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row>
    <row r="1010" spans="1:25" ht="12.95">
      <c r="A1010" s="25"/>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row>
    <row r="1011" spans="1:25" ht="12.95">
      <c r="A1011" s="25"/>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row>
    <row r="1012" spans="1:25" ht="12.95">
      <c r="A1012" s="25"/>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row>
    <row r="1013" spans="1:25" ht="12.95">
      <c r="A1013" s="25"/>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row>
    <row r="1014" spans="1:25" ht="12.95">
      <c r="A1014" s="25"/>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row>
    <row r="1015" spans="1:25" ht="12.95">
      <c r="A1015" s="25"/>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row>
    <row r="1016" spans="1:25" ht="12.95">
      <c r="A1016" s="25"/>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row>
    <row r="1017" spans="1:25" ht="12.95">
      <c r="A1017" s="25"/>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row>
    <row r="1018" spans="1:25" ht="12.95">
      <c r="A1018" s="25"/>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row>
    <row r="1019" spans="1:25" ht="12.95">
      <c r="A1019" s="25"/>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row>
    <row r="1020" spans="1:25" ht="12.95">
      <c r="A1020" s="25"/>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4"/>
      <c r="Y1020" s="14"/>
    </row>
    <row r="1021" spans="1:25" ht="12.95">
      <c r="A1021" s="25"/>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4"/>
      <c r="Y1021" s="14"/>
    </row>
    <row r="1022" spans="1:25" ht="12.95">
      <c r="A1022" s="25"/>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4"/>
      <c r="Y1022" s="14"/>
    </row>
    <row r="1023" spans="1:25" ht="12.95">
      <c r="A1023" s="25"/>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4"/>
      <c r="Y1023" s="14"/>
    </row>
    <row r="1024" spans="1:25" ht="12.95">
      <c r="A1024" s="25"/>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4"/>
      <c r="Y1024" s="14"/>
    </row>
    <row r="1025" spans="1:25" ht="12.95">
      <c r="A1025" s="25"/>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4"/>
      <c r="Y1025" s="14"/>
    </row>
    <row r="1026" spans="1:25" ht="12.95">
      <c r="A1026" s="25"/>
      <c r="B1026" s="14"/>
      <c r="C1026" s="14"/>
      <c r="D1026" s="14"/>
      <c r="E1026" s="14"/>
      <c r="F1026" s="14"/>
      <c r="G1026" s="14"/>
      <c r="H1026" s="14"/>
      <c r="I1026" s="14"/>
      <c r="J1026" s="14"/>
      <c r="K1026" s="14"/>
      <c r="L1026" s="14"/>
      <c r="M1026" s="14"/>
      <c r="N1026" s="14"/>
      <c r="O1026" s="14"/>
      <c r="P1026" s="14"/>
      <c r="Q1026" s="14"/>
      <c r="R1026" s="14"/>
      <c r="S1026" s="14"/>
      <c r="T1026" s="14"/>
      <c r="U1026" s="14"/>
      <c r="V1026" s="14"/>
      <c r="W1026" s="14"/>
      <c r="X1026" s="14"/>
      <c r="Y1026" s="14"/>
    </row>
    <row r="1027" spans="1:25" ht="12.95">
      <c r="A1027" s="25"/>
      <c r="B1027" s="14"/>
      <c r="C1027" s="14"/>
      <c r="D1027" s="14"/>
      <c r="E1027" s="14"/>
      <c r="F1027" s="14"/>
      <c r="G1027" s="14"/>
      <c r="H1027" s="14"/>
      <c r="I1027" s="14"/>
      <c r="J1027" s="14"/>
      <c r="K1027" s="14"/>
      <c r="L1027" s="14"/>
      <c r="M1027" s="14"/>
      <c r="N1027" s="14"/>
      <c r="O1027" s="14"/>
      <c r="P1027" s="14"/>
      <c r="Q1027" s="14"/>
      <c r="R1027" s="14"/>
      <c r="S1027" s="14"/>
      <c r="T1027" s="14"/>
      <c r="U1027" s="14"/>
      <c r="V1027" s="14"/>
      <c r="W1027" s="14"/>
      <c r="X1027" s="14"/>
      <c r="Y1027" s="14"/>
    </row>
    <row r="1028" spans="1:25" ht="12.95">
      <c r="A1028" s="25"/>
      <c r="B1028" s="14"/>
      <c r="C1028" s="14"/>
      <c r="D1028" s="14"/>
      <c r="E1028" s="14"/>
      <c r="F1028" s="14"/>
      <c r="G1028" s="14"/>
      <c r="H1028" s="14"/>
      <c r="I1028" s="14"/>
      <c r="J1028" s="14"/>
      <c r="K1028" s="14"/>
      <c r="L1028" s="14"/>
      <c r="M1028" s="14"/>
      <c r="N1028" s="14"/>
      <c r="O1028" s="14"/>
      <c r="P1028" s="14"/>
      <c r="Q1028" s="14"/>
      <c r="R1028" s="14"/>
      <c r="S1028" s="14"/>
      <c r="T1028" s="14"/>
      <c r="U1028" s="14"/>
      <c r="V1028" s="14"/>
      <c r="W1028" s="14"/>
      <c r="X1028" s="14"/>
      <c r="Y1028" s="14"/>
    </row>
    <row r="1029" spans="1:25" ht="12.95">
      <c r="A1029" s="25"/>
      <c r="B1029" s="14"/>
      <c r="C1029" s="14"/>
      <c r="D1029" s="14"/>
      <c r="E1029" s="14"/>
      <c r="F1029" s="14"/>
      <c r="G1029" s="14"/>
      <c r="H1029" s="14"/>
      <c r="I1029" s="14"/>
      <c r="J1029" s="14"/>
      <c r="K1029" s="14"/>
      <c r="L1029" s="14"/>
      <c r="M1029" s="14"/>
      <c r="N1029" s="14"/>
      <c r="O1029" s="14"/>
      <c r="P1029" s="14"/>
      <c r="Q1029" s="14"/>
      <c r="R1029" s="14"/>
      <c r="S1029" s="14"/>
      <c r="T1029" s="14"/>
      <c r="U1029" s="14"/>
      <c r="V1029" s="14"/>
      <c r="W1029" s="14"/>
      <c r="X1029" s="14"/>
      <c r="Y1029" s="14"/>
    </row>
    <row r="1030" spans="1:25" ht="12.95">
      <c r="A1030" s="25"/>
      <c r="B1030" s="14"/>
      <c r="C1030" s="14"/>
      <c r="D1030" s="14"/>
      <c r="E1030" s="14"/>
      <c r="F1030" s="14"/>
      <c r="G1030" s="14"/>
      <c r="H1030" s="14"/>
      <c r="I1030" s="14"/>
      <c r="J1030" s="14"/>
      <c r="K1030" s="14"/>
      <c r="L1030" s="14"/>
      <c r="M1030" s="14"/>
      <c r="N1030" s="14"/>
      <c r="O1030" s="14"/>
      <c r="P1030" s="14"/>
      <c r="Q1030" s="14"/>
      <c r="R1030" s="14"/>
      <c r="S1030" s="14"/>
      <c r="T1030" s="14"/>
      <c r="U1030" s="14"/>
      <c r="V1030" s="14"/>
      <c r="W1030" s="14"/>
      <c r="X1030" s="14"/>
      <c r="Y1030" s="14"/>
    </row>
    <row r="1031" spans="1:25" ht="12.95">
      <c r="A1031" s="25"/>
      <c r="B1031" s="14"/>
      <c r="C1031" s="14"/>
      <c r="D1031" s="14"/>
      <c r="E1031" s="14"/>
      <c r="F1031" s="14"/>
      <c r="G1031" s="14"/>
      <c r="H1031" s="14"/>
      <c r="I1031" s="14"/>
      <c r="J1031" s="14"/>
      <c r="K1031" s="14"/>
      <c r="L1031" s="14"/>
      <c r="M1031" s="14"/>
      <c r="N1031" s="14"/>
      <c r="O1031" s="14"/>
      <c r="P1031" s="14"/>
      <c r="Q1031" s="14"/>
      <c r="R1031" s="14"/>
      <c r="S1031" s="14"/>
      <c r="T1031" s="14"/>
      <c r="U1031" s="14"/>
      <c r="V1031" s="14"/>
      <c r="W1031" s="14"/>
      <c r="X1031" s="14"/>
      <c r="Y1031" s="14"/>
    </row>
    <row r="1032" spans="1:25" ht="12.95">
      <c r="A1032" s="25"/>
      <c r="B1032" s="14"/>
      <c r="C1032" s="14"/>
      <c r="D1032" s="14"/>
      <c r="E1032" s="14"/>
      <c r="F1032" s="14"/>
      <c r="G1032" s="14"/>
      <c r="H1032" s="14"/>
      <c r="I1032" s="14"/>
      <c r="J1032" s="14"/>
      <c r="K1032" s="14"/>
      <c r="L1032" s="14"/>
      <c r="M1032" s="14"/>
      <c r="N1032" s="14"/>
      <c r="O1032" s="14"/>
      <c r="P1032" s="14"/>
      <c r="Q1032" s="14"/>
      <c r="R1032" s="14"/>
      <c r="S1032" s="14"/>
      <c r="T1032" s="14"/>
      <c r="U1032" s="14"/>
      <c r="V1032" s="14"/>
      <c r="W1032" s="14"/>
      <c r="X1032" s="14"/>
      <c r="Y1032" s="14"/>
    </row>
    <row r="1033" spans="1:25" ht="12.95">
      <c r="A1033" s="25"/>
      <c r="B1033" s="14"/>
      <c r="C1033" s="14"/>
      <c r="D1033" s="14"/>
      <c r="E1033" s="14"/>
      <c r="F1033" s="14"/>
      <c r="G1033" s="14"/>
      <c r="H1033" s="14"/>
      <c r="I1033" s="14"/>
      <c r="J1033" s="14"/>
      <c r="K1033" s="14"/>
      <c r="L1033" s="14"/>
      <c r="M1033" s="14"/>
      <c r="N1033" s="14"/>
      <c r="O1033" s="14"/>
      <c r="P1033" s="14"/>
      <c r="Q1033" s="14"/>
      <c r="R1033" s="14"/>
      <c r="S1033" s="14"/>
      <c r="T1033" s="14"/>
      <c r="U1033" s="14"/>
      <c r="V1033" s="14"/>
      <c r="W1033" s="14"/>
      <c r="X1033" s="14"/>
      <c r="Y1033" s="14"/>
    </row>
    <row r="1034" spans="1:25" ht="12.95">
      <c r="A1034" s="25"/>
      <c r="B1034" s="14"/>
      <c r="C1034" s="14"/>
      <c r="D1034" s="14"/>
      <c r="E1034" s="14"/>
      <c r="F1034" s="14"/>
      <c r="G1034" s="14"/>
      <c r="H1034" s="14"/>
      <c r="I1034" s="14"/>
      <c r="J1034" s="14"/>
      <c r="K1034" s="14"/>
      <c r="L1034" s="14"/>
      <c r="M1034" s="14"/>
      <c r="N1034" s="14"/>
      <c r="O1034" s="14"/>
      <c r="P1034" s="14"/>
      <c r="Q1034" s="14"/>
      <c r="R1034" s="14"/>
      <c r="S1034" s="14"/>
      <c r="T1034" s="14"/>
      <c r="U1034" s="14"/>
      <c r="V1034" s="14"/>
      <c r="W1034" s="14"/>
      <c r="X1034" s="14"/>
      <c r="Y1034" s="14"/>
    </row>
    <row r="1035" spans="1:25" ht="12.95">
      <c r="A1035" s="25"/>
      <c r="B1035" s="14"/>
      <c r="C1035" s="14"/>
      <c r="D1035" s="14"/>
      <c r="E1035" s="14"/>
      <c r="F1035" s="14"/>
      <c r="G1035" s="14"/>
      <c r="H1035" s="14"/>
      <c r="I1035" s="14"/>
      <c r="J1035" s="14"/>
      <c r="K1035" s="14"/>
      <c r="L1035" s="14"/>
      <c r="M1035" s="14"/>
      <c r="N1035" s="14"/>
      <c r="O1035" s="14"/>
      <c r="P1035" s="14"/>
      <c r="Q1035" s="14"/>
      <c r="R1035" s="14"/>
      <c r="S1035" s="14"/>
      <c r="T1035" s="14"/>
      <c r="U1035" s="14"/>
      <c r="V1035" s="14"/>
      <c r="W1035" s="14"/>
      <c r="X1035" s="14"/>
      <c r="Y1035" s="14"/>
    </row>
    <row r="1036" spans="1:25" ht="12.95">
      <c r="A1036" s="25"/>
      <c r="B1036" s="14"/>
      <c r="C1036" s="14"/>
      <c r="D1036" s="14"/>
      <c r="E1036" s="14"/>
      <c r="F1036" s="14"/>
      <c r="G1036" s="14"/>
      <c r="H1036" s="14"/>
      <c r="I1036" s="14"/>
      <c r="J1036" s="14"/>
      <c r="K1036" s="14"/>
      <c r="L1036" s="14"/>
      <c r="M1036" s="14"/>
      <c r="N1036" s="14"/>
      <c r="O1036" s="14"/>
      <c r="P1036" s="14"/>
      <c r="Q1036" s="14"/>
      <c r="R1036" s="14"/>
      <c r="S1036" s="14"/>
      <c r="T1036" s="14"/>
      <c r="U1036" s="14"/>
      <c r="V1036" s="14"/>
      <c r="W1036" s="14"/>
      <c r="X1036" s="14"/>
      <c r="Y1036" s="14"/>
    </row>
    <row r="1037" spans="1:25" ht="12.95">
      <c r="A1037" s="25"/>
      <c r="B1037" s="14"/>
      <c r="C1037" s="14"/>
      <c r="D1037" s="14"/>
      <c r="E1037" s="14"/>
      <c r="F1037" s="14"/>
      <c r="G1037" s="14"/>
      <c r="H1037" s="14"/>
      <c r="I1037" s="14"/>
      <c r="J1037" s="14"/>
      <c r="K1037" s="14"/>
      <c r="L1037" s="14"/>
      <c r="M1037" s="14"/>
      <c r="N1037" s="14"/>
      <c r="O1037" s="14"/>
      <c r="P1037" s="14"/>
      <c r="Q1037" s="14"/>
      <c r="R1037" s="14"/>
      <c r="S1037" s="14"/>
      <c r="T1037" s="14"/>
      <c r="U1037" s="14"/>
      <c r="V1037" s="14"/>
      <c r="W1037" s="14"/>
      <c r="X1037" s="14"/>
      <c r="Y1037" s="14"/>
    </row>
    <row r="1038" spans="1:25" ht="12.95">
      <c r="A1038" s="25"/>
      <c r="B1038" s="14"/>
      <c r="C1038" s="14"/>
      <c r="D1038" s="14"/>
      <c r="E1038" s="14"/>
      <c r="F1038" s="14"/>
      <c r="G1038" s="14"/>
      <c r="H1038" s="14"/>
      <c r="I1038" s="14"/>
      <c r="J1038" s="14"/>
      <c r="K1038" s="14"/>
      <c r="L1038" s="14"/>
      <c r="M1038" s="14"/>
      <c r="N1038" s="14"/>
      <c r="O1038" s="14"/>
      <c r="P1038" s="14"/>
      <c r="Q1038" s="14"/>
      <c r="R1038" s="14"/>
      <c r="S1038" s="14"/>
      <c r="T1038" s="14"/>
      <c r="U1038" s="14"/>
      <c r="V1038" s="14"/>
      <c r="W1038" s="14"/>
      <c r="X1038" s="14"/>
      <c r="Y1038" s="14"/>
    </row>
    <row r="1039" spans="1:25" ht="12.95">
      <c r="A1039" s="25"/>
      <c r="B1039" s="14"/>
      <c r="C1039" s="14"/>
      <c r="D1039" s="14"/>
      <c r="E1039" s="14"/>
      <c r="F1039" s="14"/>
      <c r="G1039" s="14"/>
      <c r="H1039" s="14"/>
      <c r="I1039" s="14"/>
      <c r="J1039" s="14"/>
      <c r="K1039" s="14"/>
      <c r="L1039" s="14"/>
      <c r="M1039" s="14"/>
      <c r="N1039" s="14"/>
      <c r="O1039" s="14"/>
      <c r="P1039" s="14"/>
      <c r="Q1039" s="14"/>
      <c r="R1039" s="14"/>
      <c r="S1039" s="14"/>
      <c r="T1039" s="14"/>
      <c r="U1039" s="14"/>
      <c r="V1039" s="14"/>
      <c r="W1039" s="14"/>
      <c r="X1039" s="14"/>
      <c r="Y1039" s="14"/>
    </row>
    <row r="1040" spans="1:25" ht="12.95">
      <c r="A1040" s="25"/>
      <c r="B1040" s="14"/>
      <c r="C1040" s="14"/>
      <c r="D1040" s="14"/>
      <c r="E1040" s="14"/>
      <c r="F1040" s="14"/>
      <c r="G1040" s="14"/>
      <c r="H1040" s="14"/>
      <c r="I1040" s="14"/>
      <c r="J1040" s="14"/>
      <c r="K1040" s="14"/>
      <c r="L1040" s="14"/>
      <c r="M1040" s="14"/>
      <c r="N1040" s="14"/>
      <c r="O1040" s="14"/>
      <c r="P1040" s="14"/>
      <c r="Q1040" s="14"/>
      <c r="R1040" s="14"/>
      <c r="S1040" s="14"/>
      <c r="T1040" s="14"/>
      <c r="U1040" s="14"/>
      <c r="V1040" s="14"/>
      <c r="W1040" s="14"/>
      <c r="X1040" s="14"/>
      <c r="Y1040" s="14"/>
    </row>
    <row r="1041" spans="1:25" ht="12.95">
      <c r="A1041" s="25"/>
      <c r="B1041" s="14"/>
      <c r="C1041" s="14"/>
      <c r="D1041" s="14"/>
      <c r="E1041" s="14"/>
      <c r="F1041" s="14"/>
      <c r="G1041" s="14"/>
      <c r="H1041" s="14"/>
      <c r="I1041" s="14"/>
      <c r="J1041" s="14"/>
      <c r="K1041" s="14"/>
      <c r="L1041" s="14"/>
      <c r="M1041" s="14"/>
      <c r="N1041" s="14"/>
      <c r="O1041" s="14"/>
      <c r="P1041" s="14"/>
      <c r="Q1041" s="14"/>
      <c r="R1041" s="14"/>
      <c r="S1041" s="14"/>
      <c r="T1041" s="14"/>
      <c r="U1041" s="14"/>
      <c r="V1041" s="14"/>
      <c r="W1041" s="14"/>
      <c r="X1041" s="14"/>
      <c r="Y1041" s="14"/>
    </row>
    <row r="1042" spans="1:25" ht="12.95">
      <c r="A1042" s="25"/>
      <c r="B1042" s="14"/>
      <c r="C1042" s="14"/>
      <c r="D1042" s="14"/>
      <c r="E1042" s="14"/>
      <c r="F1042" s="14"/>
      <c r="G1042" s="14"/>
      <c r="H1042" s="14"/>
      <c r="I1042" s="14"/>
      <c r="J1042" s="14"/>
      <c r="K1042" s="14"/>
      <c r="L1042" s="14"/>
      <c r="M1042" s="14"/>
      <c r="N1042" s="14"/>
      <c r="O1042" s="14"/>
      <c r="P1042" s="14"/>
      <c r="Q1042" s="14"/>
      <c r="R1042" s="14"/>
      <c r="S1042" s="14"/>
      <c r="T1042" s="14"/>
      <c r="U1042" s="14"/>
      <c r="V1042" s="14"/>
      <c r="W1042" s="14"/>
      <c r="X1042" s="14"/>
      <c r="Y1042" s="14"/>
    </row>
    <row r="1043" spans="1:25" ht="12.95">
      <c r="A1043" s="25"/>
      <c r="B1043" s="14"/>
      <c r="C1043" s="14"/>
      <c r="D1043" s="14"/>
      <c r="E1043" s="14"/>
      <c r="F1043" s="14"/>
      <c r="G1043" s="14"/>
      <c r="H1043" s="14"/>
      <c r="I1043" s="14"/>
      <c r="J1043" s="14"/>
      <c r="K1043" s="14"/>
      <c r="L1043" s="14"/>
      <c r="M1043" s="14"/>
      <c r="N1043" s="14"/>
      <c r="O1043" s="14"/>
      <c r="P1043" s="14"/>
      <c r="Q1043" s="14"/>
      <c r="R1043" s="14"/>
      <c r="S1043" s="14"/>
      <c r="T1043" s="14"/>
      <c r="U1043" s="14"/>
      <c r="V1043" s="14"/>
      <c r="W1043" s="14"/>
      <c r="X1043" s="14"/>
      <c r="Y1043" s="14"/>
    </row>
    <row r="1044" spans="1:25" ht="12.95">
      <c r="A1044" s="25"/>
      <c r="B1044" s="14"/>
      <c r="C1044" s="14"/>
      <c r="D1044" s="14"/>
      <c r="E1044" s="14"/>
      <c r="F1044" s="14"/>
      <c r="G1044" s="14"/>
      <c r="H1044" s="14"/>
      <c r="I1044" s="14"/>
      <c r="J1044" s="14"/>
      <c r="K1044" s="14"/>
      <c r="L1044" s="14"/>
      <c r="M1044" s="14"/>
      <c r="N1044" s="14"/>
      <c r="O1044" s="14"/>
      <c r="P1044" s="14"/>
      <c r="Q1044" s="14"/>
      <c r="R1044" s="14"/>
      <c r="S1044" s="14"/>
      <c r="T1044" s="14"/>
      <c r="U1044" s="14"/>
      <c r="V1044" s="14"/>
      <c r="W1044" s="14"/>
      <c r="X1044" s="14"/>
      <c r="Y1044" s="14"/>
    </row>
    <row r="1045" spans="1:25" ht="12.95">
      <c r="A1045" s="25"/>
      <c r="B1045" s="14"/>
      <c r="C1045" s="14"/>
      <c r="D1045" s="14"/>
      <c r="E1045" s="14"/>
      <c r="F1045" s="14"/>
      <c r="G1045" s="14"/>
      <c r="H1045" s="14"/>
      <c r="I1045" s="14"/>
      <c r="J1045" s="14"/>
      <c r="K1045" s="14"/>
      <c r="L1045" s="14"/>
      <c r="M1045" s="14"/>
      <c r="N1045" s="14"/>
      <c r="O1045" s="14"/>
      <c r="P1045" s="14"/>
      <c r="Q1045" s="14"/>
      <c r="R1045" s="14"/>
      <c r="S1045" s="14"/>
      <c r="T1045" s="14"/>
      <c r="U1045" s="14"/>
      <c r="V1045" s="14"/>
      <c r="W1045" s="14"/>
      <c r="X1045" s="14"/>
      <c r="Y1045" s="14"/>
    </row>
    <row r="1046" spans="1:25" ht="12.95">
      <c r="A1046" s="25"/>
      <c r="B1046" s="14"/>
      <c r="C1046" s="14"/>
      <c r="D1046" s="14"/>
      <c r="E1046" s="14"/>
      <c r="F1046" s="14"/>
      <c r="G1046" s="14"/>
      <c r="H1046" s="14"/>
      <c r="I1046" s="14"/>
      <c r="J1046" s="14"/>
      <c r="K1046" s="14"/>
      <c r="L1046" s="14"/>
      <c r="M1046" s="14"/>
      <c r="N1046" s="14"/>
      <c r="O1046" s="14"/>
      <c r="P1046" s="14"/>
      <c r="Q1046" s="14"/>
      <c r="R1046" s="14"/>
      <c r="S1046" s="14"/>
      <c r="T1046" s="14"/>
      <c r="U1046" s="14"/>
      <c r="V1046" s="14"/>
      <c r="W1046" s="14"/>
      <c r="X1046" s="14"/>
      <c r="Y1046" s="14"/>
    </row>
    <row r="1047" spans="1:25" ht="12.95">
      <c r="A1047" s="25"/>
      <c r="B1047" s="14"/>
      <c r="C1047" s="14"/>
      <c r="D1047" s="14"/>
      <c r="E1047" s="14"/>
      <c r="F1047" s="14"/>
      <c r="G1047" s="14"/>
      <c r="H1047" s="14"/>
      <c r="I1047" s="14"/>
      <c r="J1047" s="14"/>
      <c r="K1047" s="14"/>
      <c r="L1047" s="14"/>
      <c r="M1047" s="14"/>
      <c r="N1047" s="14"/>
      <c r="O1047" s="14"/>
      <c r="P1047" s="14"/>
      <c r="Q1047" s="14"/>
      <c r="R1047" s="14"/>
      <c r="S1047" s="14"/>
      <c r="T1047" s="14"/>
      <c r="U1047" s="14"/>
      <c r="V1047" s="14"/>
      <c r="W1047" s="14"/>
      <c r="X1047" s="14"/>
      <c r="Y1047" s="14"/>
    </row>
    <row r="1048" spans="1:25" ht="12.95">
      <c r="A1048" s="25"/>
      <c r="B1048" s="14"/>
      <c r="C1048" s="14"/>
      <c r="D1048" s="14"/>
      <c r="E1048" s="14"/>
      <c r="F1048" s="14"/>
      <c r="G1048" s="14"/>
      <c r="H1048" s="14"/>
      <c r="I1048" s="14"/>
      <c r="J1048" s="14"/>
      <c r="K1048" s="14"/>
      <c r="L1048" s="14"/>
      <c r="M1048" s="14"/>
      <c r="N1048" s="14"/>
      <c r="O1048" s="14"/>
      <c r="P1048" s="14"/>
      <c r="Q1048" s="14"/>
      <c r="R1048" s="14"/>
      <c r="S1048" s="14"/>
      <c r="T1048" s="14"/>
      <c r="U1048" s="14"/>
      <c r="V1048" s="14"/>
      <c r="W1048" s="14"/>
      <c r="X1048" s="14"/>
      <c r="Y1048" s="14"/>
    </row>
    <row r="1049" spans="1:25" ht="12.95">
      <c r="A1049" s="25"/>
      <c r="B1049" s="14"/>
      <c r="C1049" s="14"/>
      <c r="D1049" s="14"/>
      <c r="E1049" s="14"/>
      <c r="F1049" s="14"/>
      <c r="G1049" s="14"/>
      <c r="H1049" s="14"/>
      <c r="I1049" s="14"/>
      <c r="J1049" s="14"/>
      <c r="K1049" s="14"/>
      <c r="L1049" s="14"/>
      <c r="M1049" s="14"/>
      <c r="N1049" s="14"/>
      <c r="O1049" s="14"/>
      <c r="P1049" s="14"/>
      <c r="Q1049" s="14"/>
      <c r="R1049" s="14"/>
      <c r="S1049" s="14"/>
      <c r="T1049" s="14"/>
      <c r="U1049" s="14"/>
      <c r="V1049" s="14"/>
      <c r="W1049" s="14"/>
      <c r="X1049" s="14"/>
      <c r="Y1049" s="14"/>
    </row>
    <row r="1050" spans="1:25" ht="12.95">
      <c r="A1050" s="25"/>
      <c r="B1050" s="14"/>
      <c r="C1050" s="14"/>
      <c r="D1050" s="14"/>
      <c r="E1050" s="14"/>
      <c r="F1050" s="14"/>
      <c r="G1050" s="14"/>
      <c r="H1050" s="14"/>
      <c r="I1050" s="14"/>
      <c r="J1050" s="14"/>
      <c r="K1050" s="14"/>
      <c r="L1050" s="14"/>
      <c r="M1050" s="14"/>
      <c r="N1050" s="14"/>
      <c r="O1050" s="14"/>
      <c r="P1050" s="14"/>
      <c r="Q1050" s="14"/>
      <c r="R1050" s="14"/>
      <c r="S1050" s="14"/>
      <c r="T1050" s="14"/>
      <c r="U1050" s="14"/>
      <c r="V1050" s="14"/>
      <c r="W1050" s="14"/>
      <c r="X1050" s="14"/>
      <c r="Y1050" s="14"/>
    </row>
    <row r="1051" spans="1:25" ht="12.95">
      <c r="A1051" s="25"/>
      <c r="B1051" s="14"/>
      <c r="C1051" s="14"/>
      <c r="D1051" s="14"/>
      <c r="E1051" s="14"/>
      <c r="F1051" s="14"/>
      <c r="G1051" s="14"/>
      <c r="H1051" s="14"/>
      <c r="I1051" s="14"/>
      <c r="J1051" s="14"/>
      <c r="K1051" s="14"/>
      <c r="L1051" s="14"/>
      <c r="M1051" s="14"/>
      <c r="N1051" s="14"/>
      <c r="O1051" s="14"/>
      <c r="P1051" s="14"/>
      <c r="Q1051" s="14"/>
      <c r="R1051" s="14"/>
      <c r="S1051" s="14"/>
      <c r="T1051" s="14"/>
      <c r="U1051" s="14"/>
      <c r="V1051" s="14"/>
      <c r="W1051" s="14"/>
      <c r="X1051" s="14"/>
      <c r="Y1051" s="14"/>
    </row>
    <row r="1052" spans="1:25" ht="12.95">
      <c r="A1052" s="25"/>
      <c r="B1052" s="14"/>
      <c r="C1052" s="14"/>
      <c r="D1052" s="14"/>
      <c r="E1052" s="14"/>
      <c r="F1052" s="14"/>
      <c r="G1052" s="14"/>
      <c r="H1052" s="14"/>
      <c r="I1052" s="14"/>
      <c r="J1052" s="14"/>
      <c r="K1052" s="14"/>
      <c r="L1052" s="14"/>
      <c r="M1052" s="14"/>
      <c r="N1052" s="14"/>
      <c r="O1052" s="14"/>
      <c r="P1052" s="14"/>
      <c r="Q1052" s="14"/>
      <c r="R1052" s="14"/>
      <c r="S1052" s="14"/>
      <c r="T1052" s="14"/>
      <c r="U1052" s="14"/>
      <c r="V1052" s="14"/>
      <c r="W1052" s="14"/>
      <c r="X1052" s="14"/>
      <c r="Y1052" s="14"/>
    </row>
    <row r="1053" spans="1:25" ht="12.95">
      <c r="A1053" s="25"/>
      <c r="B1053" s="14"/>
      <c r="C1053" s="14"/>
      <c r="D1053" s="14"/>
      <c r="E1053" s="14"/>
      <c r="F1053" s="14"/>
      <c r="G1053" s="14"/>
      <c r="H1053" s="14"/>
      <c r="I1053" s="14"/>
      <c r="J1053" s="14"/>
      <c r="K1053" s="14"/>
      <c r="L1053" s="14"/>
      <c r="M1053" s="14"/>
      <c r="N1053" s="14"/>
      <c r="O1053" s="14"/>
      <c r="P1053" s="14"/>
      <c r="Q1053" s="14"/>
      <c r="R1053" s="14"/>
      <c r="S1053" s="14"/>
      <c r="T1053" s="14"/>
      <c r="U1053" s="14"/>
      <c r="V1053" s="14"/>
      <c r="W1053" s="14"/>
      <c r="X1053" s="14"/>
      <c r="Y1053" s="14"/>
    </row>
    <row r="1054" spans="1:25" ht="12.95">
      <c r="A1054" s="25"/>
      <c r="B1054" s="14"/>
      <c r="C1054" s="14"/>
      <c r="D1054" s="14"/>
      <c r="E1054" s="14"/>
      <c r="F1054" s="14"/>
      <c r="G1054" s="14"/>
      <c r="H1054" s="14"/>
      <c r="I1054" s="14"/>
      <c r="J1054" s="14"/>
      <c r="K1054" s="14"/>
      <c r="L1054" s="14"/>
      <c r="M1054" s="14"/>
      <c r="N1054" s="14"/>
      <c r="O1054" s="14"/>
      <c r="P1054" s="14"/>
      <c r="Q1054" s="14"/>
      <c r="R1054" s="14"/>
      <c r="S1054" s="14"/>
      <c r="T1054" s="14"/>
      <c r="U1054" s="14"/>
      <c r="V1054" s="14"/>
      <c r="W1054" s="14"/>
      <c r="X1054" s="14"/>
      <c r="Y1054" s="14"/>
    </row>
    <row r="1055" spans="1:25" ht="12.95">
      <c r="A1055" s="25"/>
      <c r="B1055" s="14"/>
      <c r="C1055" s="14"/>
      <c r="D1055" s="14"/>
      <c r="E1055" s="14"/>
      <c r="F1055" s="14"/>
      <c r="G1055" s="14"/>
      <c r="H1055" s="14"/>
      <c r="I1055" s="14"/>
      <c r="J1055" s="14"/>
      <c r="K1055" s="14"/>
      <c r="L1055" s="14"/>
      <c r="M1055" s="14"/>
      <c r="N1055" s="14"/>
      <c r="O1055" s="14"/>
      <c r="P1055" s="14"/>
      <c r="Q1055" s="14"/>
      <c r="R1055" s="14"/>
      <c r="S1055" s="14"/>
      <c r="T1055" s="14"/>
      <c r="U1055" s="14"/>
      <c r="V1055" s="14"/>
      <c r="W1055" s="14"/>
      <c r="X1055" s="14"/>
      <c r="Y1055" s="14"/>
    </row>
    <row r="1056" spans="1:25" ht="12.95">
      <c r="A1056" s="25"/>
      <c r="B1056" s="14"/>
      <c r="C1056" s="14"/>
      <c r="D1056" s="14"/>
      <c r="E1056" s="14"/>
      <c r="F1056" s="14"/>
      <c r="G1056" s="14"/>
      <c r="H1056" s="14"/>
      <c r="I1056" s="14"/>
      <c r="J1056" s="14"/>
      <c r="K1056" s="14"/>
      <c r="L1056" s="14"/>
      <c r="M1056" s="14"/>
      <c r="N1056" s="14"/>
      <c r="O1056" s="14"/>
      <c r="P1056" s="14"/>
      <c r="Q1056" s="14"/>
      <c r="R1056" s="14"/>
      <c r="S1056" s="14"/>
      <c r="T1056" s="14"/>
      <c r="U1056" s="14"/>
      <c r="V1056" s="14"/>
      <c r="W1056" s="14"/>
      <c r="X1056" s="14"/>
      <c r="Y1056" s="14"/>
    </row>
    <row r="1057" spans="1:25" ht="12.95">
      <c r="A1057" s="25"/>
      <c r="B1057" s="14"/>
      <c r="C1057" s="14"/>
      <c r="D1057" s="14"/>
      <c r="E1057" s="14"/>
      <c r="F1057" s="14"/>
      <c r="G1057" s="14"/>
      <c r="H1057" s="14"/>
      <c r="I1057" s="14"/>
      <c r="J1057" s="14"/>
      <c r="K1057" s="14"/>
      <c r="L1057" s="14"/>
      <c r="M1057" s="14"/>
      <c r="N1057" s="14"/>
      <c r="O1057" s="14"/>
      <c r="P1057" s="14"/>
      <c r="Q1057" s="14"/>
      <c r="R1057" s="14"/>
      <c r="S1057" s="14"/>
      <c r="T1057" s="14"/>
      <c r="U1057" s="14"/>
      <c r="V1057" s="14"/>
      <c r="W1057" s="14"/>
      <c r="X1057" s="14"/>
      <c r="Y1057" s="14"/>
    </row>
    <row r="1058" spans="1:25" ht="12.95">
      <c r="A1058" s="25"/>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row>
    <row r="1059" spans="1:25" ht="12.95">
      <c r="A1059" s="25"/>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row>
    <row r="1060" spans="1:25" ht="12.95">
      <c r="A1060" s="25"/>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row>
  </sheetData>
  <sheetProtection algorithmName="SHA-512" hashValue="tG5QlgHBYHb6jBDXVQVZdEeDDVrbCIAjf/1tMJ+cIIWCl8rjmF1TWWiSoj5SYC6nCocsC6KuP8klcRgXYfOGIA==" saltValue="T2QsUETd//LozDfikBzkcA==" spinCount="100000" sheet="1" formatCells="0" formatColumns="0" formatRows="0" insertHyperlinks="0"/>
  <dataConsolidate/>
  <mergeCells count="11">
    <mergeCell ref="B3:C3"/>
    <mergeCell ref="B2:C2"/>
    <mergeCell ref="A1:C1"/>
    <mergeCell ref="A8:A20"/>
    <mergeCell ref="B5:C5"/>
    <mergeCell ref="B4:C4"/>
    <mergeCell ref="A73:A83"/>
    <mergeCell ref="B21:C21"/>
    <mergeCell ref="B7:C7"/>
    <mergeCell ref="B6:C6"/>
    <mergeCell ref="A22:A72"/>
  </mergeCells>
  <dataValidations count="27">
    <dataValidation allowBlank="1" showInputMessage="1" showErrorMessage="1" prompt="IL TITOLO DEVE ESSER RAPPRESENTATIVO DEL CONTENUTO" sqref="B2:C2" xr:uid="{4453E588-CE0B-45D7-B56D-F7FAAF373838}"/>
    <dataValidation allowBlank="1" showInputMessage="1" showErrorMessage="1" prompt="MOTIVARE LA SCELTA DELL'UDA NEL PERCORSO DI ORIENTAMENTO FORMATIVO DEGLI STUDENTI, LA SUA COLLOCAZIONE NELLA PROGRAMMAZIONE CURRICOLARE, ESPLICITANDO I BISOGNI FORMATIVI DA SODDISFARE, GLI OBIETTIVI EDUCATIVI DA RAGGIUNGERE." sqref="B3:C3" xr:uid="{692A85F3-7965-4083-8102-4F60EBDB7C8D}"/>
    <dataValidation allowBlank="1" showInputMessage="1" showErrorMessage="1" prompt="INDICARE I PRODOTTI/SERVIZI CHE GLI STUDENTI REALIZZERANNO, VALORIZZANDO LE LORO INCLINAZIONI E SVILUPPANDO UNA DIMENSIONE METACOGNITIVA DELL'AUTORIFLESSIONE, INDICANDO I DESTINATARI." sqref="B7:C7" xr:uid="{C89F38B3-75B5-477B-8259-C84DD85F0377}"/>
    <dataValidation allowBlank="1" showInputMessage="1" showErrorMessage="1" prompt="INDIVIDUARE CONTENUTI, ABILITÀ GIÀ ACQUISITE NECESSARIE PER SVOLGERE I COMPITI ASSEGNATI." sqref="B21:C21" xr:uid="{4C4BABE4-717C-4513-B9B9-BBF2C98E7616}"/>
    <dataValidation allowBlank="1" showInputMessage="1" showErrorMessage="1" prompt="INDICARE INDIRIZZO E CLASSE DEL BIENNIO" sqref="B4:C4" xr:uid="{2F245A39-4505-4AF4-B748-2F2117068391}"/>
    <dataValidation type="list" allowBlank="1" showInputMessage="1" prompt="SELEZIONA CONOSCENZA" sqref="B29:B32" xr:uid="{F0248B98-9941-46DB-82A3-7EF5DE76649A}">
      <formula1>$E$28:$Z$28</formula1>
    </dataValidation>
    <dataValidation type="list" showInputMessage="1" showErrorMessage="1" sqref="B34:B36" xr:uid="{DB828E1A-021F-4CE6-AF2E-2661DA363803}">
      <formula1>$E$33:$Z$33</formula1>
    </dataValidation>
    <dataValidation type="list" showInputMessage="1" prompt="SELEZIONA CONOSCENZA" sqref="B39:B42" xr:uid="{52964C53-8D6A-42C7-A6E3-001BD1A1A4FC}">
      <formula1>$E$38:$Z$38</formula1>
    </dataValidation>
    <dataValidation type="list" showInputMessage="1" prompt="SELEZIONA CONOSCENZA" sqref="B44:B47" xr:uid="{1C89E69A-D621-43BA-98EC-F94151FC9FB1}">
      <formula1>$E$43:$Z$43</formula1>
    </dataValidation>
    <dataValidation type="list" showInputMessage="1" prompt="SELEZIONA ABILITA'" sqref="C24:C27" xr:uid="{5C4772B6-551F-47FC-AD60-AF471C162988}">
      <formula1>$E$24:$Z$24</formula1>
    </dataValidation>
    <dataValidation type="list" allowBlank="1" showInputMessage="1" prompt="SELEZIONA ABILITA'" sqref="C29:C32" xr:uid="{E2317631-54BF-4682-AF6C-D7F80032E610}">
      <formula1>$E$29:$Z$29</formula1>
    </dataValidation>
    <dataValidation type="list" allowBlank="1" showInputMessage="1" prompt="SELEZIONA ABILITA'" sqref="C34:C37" xr:uid="{F681B7FB-2D87-4F17-95A4-63D5AB3DFAF2}">
      <formula1>$E$34:$Z$34</formula1>
    </dataValidation>
    <dataValidation type="list" allowBlank="1" showInputMessage="1" prompt="SELEZIONA ABILITA'" sqref="C39:C42" xr:uid="{D12BDF61-D0D5-42BF-8326-9F0F198D4B6D}">
      <formula1>$E$39:$Z$39</formula1>
    </dataValidation>
    <dataValidation type="list" allowBlank="1" showInputMessage="1" prompt="SELEZIONA ABILITA'" sqref="C44:C47" xr:uid="{76CE0623-7742-430E-AF4A-0E239BE20215}">
      <formula1>$E$44:$Z$44</formula1>
    </dataValidation>
    <dataValidation type="list" showInputMessage="1" prompt="SELEZIONA CONOSCENZA" sqref="B49:B52" xr:uid="{3B98AD3B-C6A6-4D49-A5DE-121FA6761C10}">
      <formula1>$E$48:$Z$48</formula1>
    </dataValidation>
    <dataValidation type="list" allowBlank="1" showInputMessage="1" prompt="SELEZIONA ABILITA'" sqref="C49:C52" xr:uid="{D82796D8-3A83-4CC5-892A-F8EE4C927A06}">
      <formula1>$E$49:$Z$49</formula1>
    </dataValidation>
    <dataValidation type="list" allowBlank="1" showInputMessage="1" prompt="SELEZIONA CONOSCENZA" sqref="B54:B57" xr:uid="{E13A5505-B816-4AB4-83F1-F1762AE240E1}">
      <formula1>$E$53:$Z$53</formula1>
    </dataValidation>
    <dataValidation type="list" allowBlank="1" showInputMessage="1" prompt="SELEZIONA ABILITA'" sqref="C54:C57" xr:uid="{2F482E30-8F38-4C83-836F-44DB9176F606}">
      <formula1>$E$54:$Z$54</formula1>
    </dataValidation>
    <dataValidation type="list" allowBlank="1" showInputMessage="1" prompt="SELEZIONA CONOSCENZA" sqref="B59:B62" xr:uid="{F5631610-BAEE-45BF-99C4-8A27BE983214}">
      <formula1>$E$58:$Z$58</formula1>
    </dataValidation>
    <dataValidation type="list" allowBlank="1" showInputMessage="1" prompt="SELEZIONA ABILITA'" sqref="C59:C62" xr:uid="{7B02095B-68C7-40AA-A1DE-E1966047A969}">
      <formula1>$E$59:$Z$59</formula1>
    </dataValidation>
    <dataValidation type="list" allowBlank="1" showInputMessage="1" prompt="SELEZIONA CONOSCENZA" sqref="B64:B67" xr:uid="{54810A95-0655-49A6-8722-2FC80C79C27B}">
      <formula1>$E$63:$Z$63</formula1>
    </dataValidation>
    <dataValidation type="list" allowBlank="1" showInputMessage="1" prompt="SELEZIONA ABILITA'" sqref="C64:C67" xr:uid="{8B1DC234-8494-40FA-AB14-22F41B8FAB82}">
      <formula1>$E$64:$Z$64</formula1>
    </dataValidation>
    <dataValidation type="list" allowBlank="1" showInputMessage="1" prompt="SELEZIONA CONOSCENZA" sqref="B69:B72" xr:uid="{42496937-C8B4-463C-BA07-A26C4728E77E}">
      <formula1>$E$68:$Z$68</formula1>
    </dataValidation>
    <dataValidation type="list" allowBlank="1" showInputMessage="1" prompt="SELEZIONA ABILITA'" sqref="C69:C72" xr:uid="{A3707743-9D10-4E5B-ACBD-ABDD1DF688A0}">
      <formula1>$E$69:$Z$69</formula1>
    </dataValidation>
    <dataValidation allowBlank="1" showInputMessage="1" showErrorMessage="1" prompt="IL TOTALE ORE PER INSEGNAMENTO VERRANNO RESTITUITE IN AUTOMATICO SUCCESSIVAMENTE ALL'INSERIMENTO DI TUTTE LE FASI E RELATIVO GANTT" sqref="C74:C83" xr:uid="{E3DE4C0E-0BE3-450C-AF07-B685CCBC4EC6}"/>
    <dataValidation allowBlank="1" showInputMessage="1" showErrorMessage="1" prompt="IL MONTE ORE COMPLESSIVO VERRA' RESTITUITO DOPO LA COMPILAZIONE DELLE FASI DELL'UDA" sqref="B5:C5" xr:uid="{CCFE9285-1634-4799-99CE-B6D3FD4B84F7}"/>
    <dataValidation type="list" showInputMessage="1" prompt="SELEZIONA CONOSCENZA" sqref="B24:B25 B27" xr:uid="{B05E5C7F-730B-4EB3-AE00-A67746596F89}">
      <formula1>$E$23:$Z$23</formula1>
    </dataValidation>
  </dataValidations>
  <pageMargins left="0.23622047244094491" right="0.23622047244094491" top="0.74803149606299213" bottom="0.74803149606299213" header="0.31496062992125984" footer="0.31496062992125984"/>
  <pageSetup paperSize="9" scale="33" orientation="portrait" r:id="rId1"/>
  <headerFooter>
    <oddHeader>&amp;F</oddHeader>
    <oddFooter>&amp;L&amp;N&amp;CEasyUda - ad opera di Enza Luana Indelicato USR ER&amp;R&amp;P di &amp;N</odd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prompt="SELEZIONA LA COMPETENZA IP DI AREA GENERALE" xr:uid="{256BFC5E-3792-4226-BB67-C22AD7E4546F}">
          <x14:formula1>
            <xm:f>Competenze!$A$1:$A$17</xm:f>
          </x14:formula1>
          <xm:sqref>B10:B14</xm:sqref>
        </x14:dataValidation>
        <x14:dataValidation type="list" allowBlank="1" showDropDown="1" showInputMessage="1" xr:uid="{8F41D2A0-0D81-49D5-B7E6-B322384B3FA8}">
          <x14:formula1>
            <xm:f>Competenze!$A$2:$A$16</xm:f>
          </x14:formula1>
          <xm:sqref>C10:C14</xm:sqref>
        </x14:dataValidation>
        <x14:dataValidation type="list" allowBlank="1" showInputMessage="1" prompt="SELEZIONA CONOSCENZA" xr:uid="{FADCF50B-2964-447F-BF23-7F385B0602A9}">
          <x14:formula1>
            <xm:f>Conoscenze!$B$2:$B$375</xm:f>
          </x14:formula1>
          <xm:sqref>B37</xm:sqref>
        </x14:dataValidation>
        <x14:dataValidation type="list" allowBlank="1" showInputMessage="1" prompt="NEL CASO LA COMPETENZA IP DI AREA DI INDIRIZZO SI RACCORDI AD UNA COMPETENZA CHIAVE è POSSIBILE SELEZIONARLA" xr:uid="{8097655F-656A-4534-A10A-A146208FE608}">
          <x14:formula1>
            <xm:f>comp_chiave!$A$3:$A$11</xm:f>
          </x14:formula1>
          <xm:sqref>C16:C20</xm:sqref>
        </x14:dataValidation>
        <x14:dataValidation type="list" allowBlank="1" showInputMessage="1" showErrorMessage="1" prompt="SELEZIONARE L'INSEGNAMENTO" xr:uid="{29630755-AE6E-4975-B574-2EAA517C5B3D}">
          <x14:formula1>
            <xm:f>insegnam!$A$1:$A$16</xm:f>
          </x14:formula1>
          <xm:sqref>B74:B83</xm:sqref>
        </x14:dataValidation>
        <x14:dataValidation type="list" allowBlank="1" showInputMessage="1" prompt="SELEZIONA LA COMPETENZA IP DI AREA DI INDIRIZZO" xr:uid="{D1472256-822D-4FB3-9018-4CE122E0AB21}">
          <x14:formula1>
            <xm:f>Competenze!$A$17:$A$28</xm:f>
          </x14:formula1>
          <xm:sqref>B16:B20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pageSetUpPr fitToPage="1"/>
  </sheetPr>
  <dimension ref="A1:AD960"/>
  <sheetViews>
    <sheetView zoomScale="25" zoomScaleNormal="25" workbookViewId="0">
      <pane ySplit="1" topLeftCell="I2" activePane="bottomLeft" state="frozen"/>
      <selection pane="bottomLeft" activeCell="M2" sqref="M2:N6"/>
    </sheetView>
  </sheetViews>
  <sheetFormatPr defaultColWidth="12.5703125" defaultRowHeight="15.75" customHeight="1"/>
  <cols>
    <col min="1" max="1" width="24" style="15" customWidth="1"/>
    <col min="2" max="2" width="18.85546875" style="15" customWidth="1"/>
    <col min="3" max="3" width="33.5703125" style="15" customWidth="1"/>
    <col min="4" max="4" width="22.7109375" style="15" customWidth="1"/>
    <col min="5" max="5" width="44.5703125" style="15" customWidth="1"/>
    <col min="6" max="6" width="21" style="15" customWidth="1"/>
    <col min="7" max="7" width="32.7109375" style="15" customWidth="1"/>
    <col min="8" max="8" width="20.5703125" style="15" customWidth="1"/>
    <col min="9" max="9" width="77.5703125" style="15" customWidth="1"/>
    <col min="10" max="10" width="34.85546875" style="15" customWidth="1"/>
    <col min="11" max="11" width="36.7109375" style="15" customWidth="1"/>
    <col min="12" max="12" width="21.140625" style="15" customWidth="1"/>
    <col min="13" max="13" width="9.42578125" style="15" customWidth="1"/>
    <col min="14" max="14" width="17.140625" style="15" customWidth="1"/>
    <col min="15" max="15" width="12.5703125" style="15" customWidth="1"/>
    <col min="16" max="16" width="19.140625" style="15" hidden="1" customWidth="1"/>
    <col min="17" max="17" width="14.42578125" style="15" hidden="1" customWidth="1"/>
    <col min="18" max="25" width="0" style="15" hidden="1" customWidth="1"/>
    <col min="26" max="16384" width="12.5703125" style="15"/>
  </cols>
  <sheetData>
    <row r="1" spans="1:30" ht="37.5" customHeight="1" thickBot="1">
      <c r="A1" s="30" t="s">
        <v>23</v>
      </c>
      <c r="B1" s="31" t="s">
        <v>24</v>
      </c>
      <c r="C1" s="31" t="s">
        <v>25</v>
      </c>
      <c r="D1" s="31" t="s">
        <v>26</v>
      </c>
      <c r="E1" s="31" t="s">
        <v>27</v>
      </c>
      <c r="F1" s="31" t="s">
        <v>28</v>
      </c>
      <c r="G1" s="31" t="s">
        <v>29</v>
      </c>
      <c r="H1" s="305" t="s">
        <v>30</v>
      </c>
      <c r="I1" s="305"/>
      <c r="J1" s="305"/>
      <c r="K1" s="305"/>
      <c r="L1" s="341" t="s">
        <v>31</v>
      </c>
      <c r="M1" s="342"/>
      <c r="N1" s="343"/>
      <c r="O1" s="32"/>
      <c r="P1" s="32"/>
      <c r="Q1" s="32"/>
      <c r="R1" s="32"/>
      <c r="S1" s="32"/>
      <c r="T1" s="32"/>
      <c r="U1" s="32"/>
      <c r="V1" s="32"/>
      <c r="W1" s="32"/>
      <c r="X1" s="32"/>
      <c r="Y1" s="32"/>
      <c r="Z1" s="32"/>
      <c r="AA1" s="32"/>
      <c r="AB1" s="32"/>
      <c r="AC1" s="32"/>
      <c r="AD1" s="32"/>
    </row>
    <row r="2" spans="1:30" ht="35.25" customHeight="1">
      <c r="A2" s="306" t="s">
        <v>32</v>
      </c>
      <c r="B2" s="296" t="s">
        <v>33</v>
      </c>
      <c r="C2" s="297"/>
      <c r="D2" s="455" t="s">
        <v>34</v>
      </c>
      <c r="E2" s="280" t="s">
        <v>35</v>
      </c>
      <c r="F2" s="282" t="s">
        <v>36</v>
      </c>
      <c r="G2" s="280" t="s">
        <v>37</v>
      </c>
      <c r="H2" s="324" t="s">
        <v>38</v>
      </c>
      <c r="I2" s="325" t="str">
        <f>'Impianto di base'!C9</f>
        <v>a valenza orientativa: CCEU5 - competenza personale, sociale e capacità di imparare ad imparare</v>
      </c>
      <c r="J2" s="326"/>
      <c r="K2" s="309" t="s">
        <v>39</v>
      </c>
      <c r="L2" s="324" t="s">
        <v>40</v>
      </c>
      <c r="M2" s="345">
        <f>N19+N35+N51+N67+N83+N99+N115+N131+N147+N163</f>
        <v>0</v>
      </c>
      <c r="N2" s="346"/>
      <c r="O2" s="32"/>
      <c r="P2" s="32"/>
      <c r="Q2" s="32"/>
      <c r="R2" s="32"/>
      <c r="S2" s="32"/>
      <c r="T2" s="32"/>
      <c r="U2" s="32"/>
      <c r="V2" s="32"/>
      <c r="W2" s="32"/>
      <c r="X2" s="32"/>
      <c r="Y2" s="32"/>
      <c r="Z2" s="32"/>
      <c r="AA2" s="32"/>
      <c r="AB2" s="32"/>
      <c r="AC2" s="32"/>
      <c r="AD2" s="32"/>
    </row>
    <row r="3" spans="1:30" ht="15" customHeight="1">
      <c r="A3" s="307"/>
      <c r="B3" s="298"/>
      <c r="C3" s="299"/>
      <c r="D3" s="456"/>
      <c r="E3" s="280"/>
      <c r="F3" s="282"/>
      <c r="G3" s="280"/>
      <c r="H3" s="317"/>
      <c r="I3" s="325"/>
      <c r="J3" s="326"/>
      <c r="K3" s="310"/>
      <c r="L3" s="316"/>
      <c r="M3" s="347"/>
      <c r="N3" s="348"/>
      <c r="O3" s="32"/>
      <c r="P3" s="32"/>
      <c r="Q3" s="32"/>
      <c r="R3" s="32"/>
      <c r="S3" s="32"/>
      <c r="T3" s="32"/>
      <c r="U3" s="32"/>
      <c r="V3" s="32"/>
      <c r="W3" s="32"/>
      <c r="X3" s="32"/>
      <c r="Y3" s="32"/>
      <c r="Z3" s="32"/>
      <c r="AA3" s="32"/>
      <c r="AB3" s="32"/>
      <c r="AC3" s="32"/>
      <c r="AD3" s="32"/>
    </row>
    <row r="4" spans="1:30" ht="24" customHeight="1">
      <c r="A4" s="308" t="s">
        <v>41</v>
      </c>
      <c r="B4" s="298"/>
      <c r="C4" s="299"/>
      <c r="D4" s="456"/>
      <c r="E4" s="280"/>
      <c r="F4" s="282"/>
      <c r="G4" s="280"/>
      <c r="H4" s="315" t="s">
        <v>42</v>
      </c>
      <c r="I4" s="318" t="s">
        <v>43</v>
      </c>
      <c r="J4" s="319"/>
      <c r="K4" s="311" t="s">
        <v>44</v>
      </c>
      <c r="L4" s="316"/>
      <c r="M4" s="347"/>
      <c r="N4" s="348"/>
      <c r="O4" s="32"/>
      <c r="P4" s="32"/>
      <c r="Q4" s="32"/>
      <c r="R4" s="32"/>
      <c r="S4" s="32"/>
      <c r="T4" s="32"/>
      <c r="U4" s="32"/>
      <c r="V4" s="32"/>
      <c r="W4" s="32"/>
      <c r="X4" s="32"/>
      <c r="Y4" s="32"/>
      <c r="Z4" s="32"/>
      <c r="AA4" s="32"/>
      <c r="AB4" s="32"/>
      <c r="AC4" s="32"/>
      <c r="AD4" s="32"/>
    </row>
    <row r="5" spans="1:30" ht="24" customHeight="1">
      <c r="A5" s="307"/>
      <c r="B5" s="298"/>
      <c r="C5" s="299"/>
      <c r="D5" s="456"/>
      <c r="E5" s="280"/>
      <c r="F5" s="282"/>
      <c r="G5" s="280"/>
      <c r="H5" s="316"/>
      <c r="I5" s="320"/>
      <c r="J5" s="321"/>
      <c r="K5" s="281"/>
      <c r="L5" s="316"/>
      <c r="M5" s="347"/>
      <c r="N5" s="348"/>
      <c r="O5" s="32"/>
      <c r="P5" s="32"/>
      <c r="Q5" s="32"/>
      <c r="R5" s="32"/>
      <c r="S5" s="32"/>
      <c r="T5" s="32"/>
      <c r="U5" s="32"/>
      <c r="V5" s="32"/>
      <c r="W5" s="32"/>
      <c r="X5" s="32"/>
      <c r="Y5" s="32"/>
      <c r="Z5" s="32"/>
      <c r="AA5" s="32"/>
      <c r="AB5" s="32"/>
      <c r="AC5" s="32"/>
      <c r="AD5" s="32"/>
    </row>
    <row r="6" spans="1:30" ht="41.25" customHeight="1">
      <c r="A6" s="307"/>
      <c r="B6" s="300"/>
      <c r="C6" s="301"/>
      <c r="D6" s="457"/>
      <c r="E6" s="281"/>
      <c r="F6" s="283"/>
      <c r="G6" s="281"/>
      <c r="H6" s="317"/>
      <c r="I6" s="322"/>
      <c r="J6" s="323"/>
      <c r="K6" s="281"/>
      <c r="L6" s="317"/>
      <c r="M6" s="349"/>
      <c r="N6" s="350"/>
      <c r="O6" s="32"/>
      <c r="P6" s="32"/>
      <c r="Q6" s="32"/>
      <c r="R6" s="32"/>
      <c r="S6" s="32"/>
      <c r="T6" s="32"/>
      <c r="U6" s="32"/>
      <c r="V6" s="32"/>
      <c r="W6" s="32"/>
      <c r="X6" s="32"/>
      <c r="Y6" s="32"/>
      <c r="Z6" s="32"/>
      <c r="AA6" s="32"/>
      <c r="AB6" s="32"/>
      <c r="AC6" s="32"/>
      <c r="AD6" s="32"/>
    </row>
    <row r="7" spans="1:30" ht="32.25" customHeight="1">
      <c r="A7" s="367" t="s">
        <v>45</v>
      </c>
      <c r="B7" s="284"/>
      <c r="C7" s="220"/>
      <c r="D7" s="65"/>
      <c r="E7" s="253"/>
      <c r="F7" s="65" t="s">
        <v>46</v>
      </c>
      <c r="G7" s="253"/>
      <c r="H7" s="369" t="s">
        <v>47</v>
      </c>
      <c r="I7" s="366"/>
      <c r="J7" s="260" t="e">
        <f>VLOOKUP(MID(I7,1,255),'Impianto di base'!$E$10:$F$21,2,0)</f>
        <v>#N/A</v>
      </c>
      <c r="K7" s="357" t="s">
        <v>48</v>
      </c>
      <c r="L7" s="462" t="s">
        <v>40</v>
      </c>
      <c r="M7" s="463"/>
      <c r="N7" s="93">
        <f>SUM(N9:N19)</f>
        <v>0</v>
      </c>
      <c r="O7" s="16"/>
      <c r="P7" s="16"/>
      <c r="Q7" s="16"/>
      <c r="R7" s="16"/>
      <c r="S7" s="16"/>
      <c r="T7" s="16"/>
      <c r="U7" s="16"/>
      <c r="V7" s="16"/>
      <c r="W7" s="16"/>
      <c r="X7" s="16"/>
      <c r="Y7" s="16"/>
      <c r="Z7" s="16"/>
      <c r="AA7" s="16"/>
      <c r="AB7" s="16"/>
      <c r="AC7" s="16"/>
      <c r="AD7" s="16"/>
    </row>
    <row r="8" spans="1:30" ht="15.6">
      <c r="A8" s="368"/>
      <c r="B8" s="285"/>
      <c r="C8" s="221"/>
      <c r="D8" s="223"/>
      <c r="E8" s="254"/>
      <c r="F8" s="223"/>
      <c r="G8" s="254"/>
      <c r="H8" s="370"/>
      <c r="I8" s="366" t="s">
        <v>49</v>
      </c>
      <c r="J8" s="260"/>
      <c r="K8" s="358"/>
      <c r="L8" s="344" t="s">
        <v>50</v>
      </c>
      <c r="M8" s="344"/>
      <c r="N8" s="33" t="s">
        <v>51</v>
      </c>
      <c r="O8" s="16"/>
      <c r="P8" s="16"/>
      <c r="Q8" s="16"/>
      <c r="R8" s="16"/>
      <c r="S8" s="16"/>
      <c r="T8" s="16"/>
      <c r="U8" s="16"/>
      <c r="V8" s="16"/>
      <c r="W8" s="16"/>
      <c r="X8" s="16"/>
      <c r="Y8" s="16"/>
      <c r="Z8" s="16"/>
      <c r="AA8" s="16"/>
      <c r="AB8" s="16"/>
      <c r="AC8" s="16"/>
      <c r="AD8" s="16"/>
    </row>
    <row r="9" spans="1:30" ht="34.5" customHeight="1">
      <c r="A9" s="371"/>
      <c r="B9" s="285"/>
      <c r="C9" s="221"/>
      <c r="D9" s="224"/>
      <c r="E9" s="254"/>
      <c r="F9" s="224"/>
      <c r="G9" s="254"/>
      <c r="H9" s="279" t="s">
        <v>52</v>
      </c>
      <c r="I9" s="231"/>
      <c r="J9" s="232"/>
      <c r="K9" s="65" t="s">
        <v>53</v>
      </c>
      <c r="L9" s="94" t="s">
        <v>54</v>
      </c>
      <c r="M9" s="66"/>
      <c r="N9" s="67"/>
      <c r="O9" s="16"/>
      <c r="P9" s="16"/>
      <c r="Q9" s="16"/>
      <c r="R9" s="16"/>
      <c r="S9" s="16"/>
      <c r="T9" s="16"/>
      <c r="U9" s="16"/>
      <c r="V9" s="16"/>
      <c r="W9" s="16"/>
      <c r="X9" s="16"/>
      <c r="Y9" s="16"/>
      <c r="Z9" s="16"/>
      <c r="AA9" s="16"/>
      <c r="AB9" s="16"/>
      <c r="AC9" s="16"/>
      <c r="AD9" s="16"/>
    </row>
    <row r="10" spans="1:30" ht="33" customHeight="1">
      <c r="A10" s="372"/>
      <c r="B10" s="285"/>
      <c r="C10" s="221"/>
      <c r="D10" s="224"/>
      <c r="E10" s="254"/>
      <c r="F10" s="224"/>
      <c r="G10" s="254"/>
      <c r="H10" s="279"/>
      <c r="I10" s="233"/>
      <c r="J10" s="234"/>
      <c r="K10" s="178"/>
      <c r="L10" s="94" t="s">
        <v>55</v>
      </c>
      <c r="M10" s="66"/>
      <c r="N10" s="67"/>
      <c r="O10" s="16"/>
      <c r="P10" s="16"/>
      <c r="Q10" s="16"/>
      <c r="R10" s="16"/>
      <c r="S10" s="16"/>
      <c r="T10" s="16"/>
      <c r="U10" s="16"/>
      <c r="V10" s="16"/>
      <c r="W10" s="16"/>
      <c r="X10" s="16"/>
      <c r="Y10" s="16"/>
      <c r="Z10" s="16"/>
      <c r="AA10" s="16"/>
      <c r="AB10" s="16"/>
      <c r="AC10" s="16"/>
      <c r="AD10" s="16"/>
    </row>
    <row r="11" spans="1:30" ht="39" customHeight="1">
      <c r="A11" s="372"/>
      <c r="B11" s="285"/>
      <c r="C11" s="221"/>
      <c r="D11" s="225"/>
      <c r="E11" s="254"/>
      <c r="F11" s="225"/>
      <c r="G11" s="254"/>
      <c r="H11" s="279" t="s">
        <v>56</v>
      </c>
      <c r="I11" s="231"/>
      <c r="J11" s="232"/>
      <c r="K11" s="65" t="s">
        <v>53</v>
      </c>
      <c r="L11" s="94" t="s">
        <v>57</v>
      </c>
      <c r="M11" s="66"/>
      <c r="N11" s="67"/>
      <c r="O11" s="16"/>
      <c r="P11" s="16"/>
      <c r="Q11" s="16"/>
      <c r="R11" s="16"/>
      <c r="S11" s="16"/>
      <c r="T11" s="16"/>
      <c r="U11" s="16"/>
      <c r="V11" s="16"/>
      <c r="W11" s="16"/>
      <c r="X11" s="16"/>
      <c r="Y11" s="16"/>
      <c r="Z11" s="16"/>
      <c r="AA11" s="16"/>
      <c r="AB11" s="16"/>
      <c r="AC11" s="16"/>
      <c r="AD11" s="16"/>
    </row>
    <row r="12" spans="1:30" ht="33" customHeight="1">
      <c r="A12" s="372"/>
      <c r="B12" s="285"/>
      <c r="C12" s="221"/>
      <c r="D12" s="65"/>
      <c r="E12" s="254"/>
      <c r="F12" s="65" t="s">
        <v>46</v>
      </c>
      <c r="G12" s="254"/>
      <c r="H12" s="279"/>
      <c r="I12" s="233"/>
      <c r="J12" s="234"/>
      <c r="K12" s="178"/>
      <c r="L12" s="94" t="s">
        <v>58</v>
      </c>
      <c r="M12" s="66"/>
      <c r="N12" s="67"/>
      <c r="O12" s="16"/>
      <c r="P12" s="16"/>
      <c r="Q12" s="16"/>
      <c r="R12" s="16"/>
      <c r="S12" s="16"/>
      <c r="T12" s="16"/>
      <c r="U12" s="16"/>
      <c r="V12" s="16"/>
      <c r="W12" s="16"/>
      <c r="X12" s="16"/>
      <c r="Y12" s="16"/>
      <c r="Z12" s="16"/>
      <c r="AA12" s="16"/>
      <c r="AB12" s="16"/>
      <c r="AC12" s="16"/>
      <c r="AD12" s="16"/>
    </row>
    <row r="13" spans="1:30" ht="52.5" customHeight="1">
      <c r="A13" s="372"/>
      <c r="B13" s="285"/>
      <c r="C13" s="222"/>
      <c r="D13" s="235"/>
      <c r="E13" s="254"/>
      <c r="F13" s="238"/>
      <c r="G13" s="254"/>
      <c r="H13" s="35" t="s">
        <v>59</v>
      </c>
      <c r="I13" s="29"/>
      <c r="J13" s="20" t="e">
        <f>VLOOKUP(MID(I13,1,255),'Impianto di base'!$E$10:$F$21,2,0)</f>
        <v>#N/A</v>
      </c>
      <c r="K13" s="70" t="s">
        <v>48</v>
      </c>
      <c r="L13" s="94" t="s">
        <v>60</v>
      </c>
      <c r="M13" s="66"/>
      <c r="N13" s="67"/>
      <c r="O13" s="16"/>
      <c r="P13" s="16"/>
      <c r="Q13" s="16"/>
      <c r="R13" s="16"/>
      <c r="S13" s="16"/>
      <c r="T13" s="16"/>
      <c r="U13" s="16"/>
      <c r="V13" s="16"/>
      <c r="W13" s="16"/>
      <c r="X13" s="16"/>
      <c r="Y13" s="16"/>
      <c r="Z13" s="16"/>
      <c r="AA13" s="16"/>
      <c r="AB13" s="16"/>
      <c r="AC13" s="16"/>
      <c r="AD13" s="16"/>
    </row>
    <row r="14" spans="1:30" ht="45.75" customHeight="1">
      <c r="A14" s="372"/>
      <c r="B14" s="285"/>
      <c r="C14" s="220"/>
      <c r="D14" s="236"/>
      <c r="E14" s="254"/>
      <c r="F14" s="239"/>
      <c r="G14" s="254"/>
      <c r="H14" s="279" t="s">
        <v>61</v>
      </c>
      <c r="I14" s="241"/>
      <c r="J14" s="242"/>
      <c r="K14" s="65" t="s">
        <v>53</v>
      </c>
      <c r="L14" s="94" t="s">
        <v>62</v>
      </c>
      <c r="M14" s="66"/>
      <c r="N14" s="67"/>
      <c r="O14" s="16"/>
      <c r="P14" s="16"/>
      <c r="Q14" s="16"/>
      <c r="R14" s="16"/>
      <c r="S14" s="16"/>
      <c r="T14" s="16"/>
      <c r="U14" s="16"/>
      <c r="V14" s="16"/>
      <c r="W14" s="16"/>
      <c r="X14" s="16"/>
      <c r="Y14" s="16"/>
      <c r="Z14" s="16"/>
      <c r="AA14" s="16"/>
      <c r="AB14" s="16"/>
      <c r="AC14" s="16"/>
      <c r="AD14" s="16"/>
    </row>
    <row r="15" spans="1:30" ht="33.75" customHeight="1">
      <c r="A15" s="372"/>
      <c r="B15" s="285"/>
      <c r="C15" s="221"/>
      <c r="D15" s="236"/>
      <c r="E15" s="254"/>
      <c r="F15" s="239"/>
      <c r="G15" s="254"/>
      <c r="H15" s="279"/>
      <c r="I15" s="243"/>
      <c r="J15" s="244"/>
      <c r="K15" s="178"/>
      <c r="L15" s="94" t="s">
        <v>63</v>
      </c>
      <c r="M15" s="66"/>
      <c r="N15" s="67"/>
      <c r="O15" s="16"/>
      <c r="P15" s="16"/>
      <c r="Q15" s="16"/>
      <c r="R15" s="16"/>
      <c r="S15" s="16"/>
      <c r="T15" s="16"/>
      <c r="U15" s="16"/>
      <c r="V15" s="16"/>
      <c r="W15" s="16"/>
      <c r="X15" s="16"/>
      <c r="Y15" s="16"/>
      <c r="Z15" s="16"/>
      <c r="AA15" s="16"/>
      <c r="AB15" s="16"/>
      <c r="AC15" s="16"/>
      <c r="AD15" s="16"/>
    </row>
    <row r="16" spans="1:30" ht="31.5" customHeight="1">
      <c r="A16" s="372"/>
      <c r="B16" s="285"/>
      <c r="C16" s="221"/>
      <c r="D16" s="236"/>
      <c r="E16" s="254"/>
      <c r="F16" s="239"/>
      <c r="G16" s="254"/>
      <c r="H16" s="279" t="s">
        <v>64</v>
      </c>
      <c r="I16" s="241"/>
      <c r="J16" s="242"/>
      <c r="K16" s="65" t="s">
        <v>53</v>
      </c>
      <c r="L16" s="94" t="s">
        <v>65</v>
      </c>
      <c r="M16" s="66"/>
      <c r="N16" s="67"/>
      <c r="O16" s="16"/>
      <c r="P16" s="16"/>
      <c r="Q16" s="16"/>
      <c r="R16" s="16"/>
      <c r="S16" s="16"/>
      <c r="T16" s="16"/>
      <c r="U16" s="16"/>
      <c r="V16" s="16"/>
      <c r="W16" s="16"/>
      <c r="X16" s="16"/>
      <c r="Y16" s="16"/>
      <c r="Z16" s="16"/>
      <c r="AA16" s="16"/>
      <c r="AB16" s="16"/>
      <c r="AC16" s="16"/>
      <c r="AD16" s="16"/>
    </row>
    <row r="17" spans="1:30" ht="27.75" customHeight="1">
      <c r="A17" s="372"/>
      <c r="B17" s="285"/>
      <c r="C17" s="221"/>
      <c r="D17" s="237"/>
      <c r="E17" s="254"/>
      <c r="F17" s="240"/>
      <c r="G17" s="254"/>
      <c r="H17" s="279"/>
      <c r="I17" s="243"/>
      <c r="J17" s="244"/>
      <c r="K17" s="178"/>
      <c r="L17" s="94" t="s">
        <v>66</v>
      </c>
      <c r="M17" s="66"/>
      <c r="N17" s="67"/>
      <c r="O17" s="16"/>
      <c r="P17" s="36"/>
      <c r="Q17" s="16"/>
      <c r="R17" s="16"/>
      <c r="S17" s="16"/>
      <c r="T17" s="16"/>
      <c r="U17" s="16"/>
      <c r="V17" s="16"/>
      <c r="W17" s="16"/>
      <c r="X17" s="16"/>
      <c r="Y17" s="16"/>
      <c r="Z17" s="16"/>
      <c r="AA17" s="16"/>
      <c r="AB17" s="16"/>
      <c r="AC17" s="16"/>
      <c r="AD17" s="16"/>
    </row>
    <row r="18" spans="1:30" ht="54.75" customHeight="1">
      <c r="A18" s="372"/>
      <c r="B18" s="285"/>
      <c r="C18" s="221"/>
      <c r="D18" s="65" t="s">
        <v>46</v>
      </c>
      <c r="E18" s="254"/>
      <c r="F18" s="65" t="s">
        <v>46</v>
      </c>
      <c r="G18" s="254"/>
      <c r="H18" s="34" t="s">
        <v>67</v>
      </c>
      <c r="I18" s="274" t="str">
        <f>IF(OR(D7="cooperative learning",D12="cooperative learning", D18="cooperative learning"),"CCEU5 - competenza personale, sociale e capacità di imparare ad imparare"," - ")</f>
        <v xml:space="preserve"> - </v>
      </c>
      <c r="J18" s="275"/>
      <c r="K18" s="70" t="s">
        <v>48</v>
      </c>
      <c r="L18" s="94" t="s">
        <v>68</v>
      </c>
      <c r="M18" s="68"/>
      <c r="N18" s="69"/>
      <c r="O18" s="16"/>
      <c r="P18" s="36" t="e" cm="1">
        <f t="array" ref="P18">INDEX($L$9:$L$18,MAX(IF($M$9:$M$18="Sì",ROW($M$9:$M$18)))-8)</f>
        <v>#VALUE!</v>
      </c>
      <c r="Q18" s="36"/>
      <c r="R18" s="16"/>
      <c r="S18" s="16"/>
      <c r="T18" s="16"/>
      <c r="U18" s="16"/>
      <c r="V18" s="16"/>
      <c r="W18" s="16"/>
      <c r="X18" s="16"/>
      <c r="Y18" s="16"/>
      <c r="Z18" s="16"/>
      <c r="AA18" s="16"/>
      <c r="AB18" s="16"/>
      <c r="AC18" s="16"/>
      <c r="AD18" s="16"/>
    </row>
    <row r="19" spans="1:30" ht="31.5" customHeight="1">
      <c r="A19" s="372"/>
      <c r="B19" s="285"/>
      <c r="C19" s="221"/>
      <c r="D19" s="245"/>
      <c r="E19" s="254"/>
      <c r="F19" s="263"/>
      <c r="G19" s="254"/>
      <c r="H19" s="287" t="s">
        <v>69</v>
      </c>
      <c r="I19" s="290" t="str">
        <f>IF(I18="CCEU5 - competenza personale, sociale e capacità di imparare ad imparare","Collaborare in gruppo per la realizzazione del prodotto/servizio, nel rispetto del ruolo dei compiti e dei tempi assegnati, comunicando in modo corretto.", " - ")</f>
        <v xml:space="preserve"> - </v>
      </c>
      <c r="J19" s="291"/>
      <c r="K19" s="359" t="str">
        <f>IF(I18=" - ", " - ", "Rubrica di processo")</f>
        <v xml:space="preserve"> - </v>
      </c>
      <c r="L19" s="251" t="s">
        <v>41</v>
      </c>
      <c r="M19" s="252"/>
      <c r="N19" s="214"/>
      <c r="O19" s="16"/>
      <c r="P19" s="16"/>
      <c r="Q19" s="16"/>
      <c r="R19" s="16"/>
      <c r="S19" s="16"/>
      <c r="T19" s="16"/>
      <c r="U19" s="16"/>
      <c r="V19" s="16"/>
      <c r="W19" s="16"/>
      <c r="X19" s="16"/>
      <c r="Y19" s="16"/>
      <c r="Z19" s="16"/>
      <c r="AA19" s="16"/>
      <c r="AB19" s="16"/>
      <c r="AC19" s="16"/>
      <c r="AD19" s="16"/>
    </row>
    <row r="20" spans="1:30" ht="33" customHeight="1">
      <c r="A20" s="372"/>
      <c r="B20" s="285"/>
      <c r="C20" s="221"/>
      <c r="D20" s="246"/>
      <c r="E20" s="254"/>
      <c r="F20" s="264"/>
      <c r="G20" s="254"/>
      <c r="H20" s="288"/>
      <c r="I20" s="292"/>
      <c r="J20" s="293"/>
      <c r="K20" s="360"/>
      <c r="L20" s="251"/>
      <c r="M20" s="252"/>
      <c r="N20" s="214"/>
      <c r="O20" s="16"/>
      <c r="P20" s="16"/>
      <c r="Q20" s="16"/>
      <c r="R20" s="16"/>
      <c r="S20" s="16"/>
      <c r="T20" s="16"/>
      <c r="U20" s="16"/>
      <c r="V20" s="16"/>
      <c r="W20" s="16"/>
      <c r="X20" s="16"/>
      <c r="Y20" s="16"/>
      <c r="Z20" s="16"/>
      <c r="AA20" s="16"/>
      <c r="AB20" s="16"/>
      <c r="AC20" s="16"/>
      <c r="AD20" s="16"/>
    </row>
    <row r="21" spans="1:30" ht="30.75" customHeight="1">
      <c r="A21" s="372"/>
      <c r="B21" s="285"/>
      <c r="C21" s="221"/>
      <c r="D21" s="246"/>
      <c r="E21" s="254"/>
      <c r="F21" s="264"/>
      <c r="G21" s="254"/>
      <c r="H21" s="288"/>
      <c r="I21" s="292"/>
      <c r="J21" s="293"/>
      <c r="K21" s="361"/>
      <c r="L21" s="251"/>
      <c r="M21" s="252"/>
      <c r="N21" s="214"/>
      <c r="O21" s="16"/>
      <c r="P21" s="16"/>
      <c r="Q21" s="16"/>
      <c r="R21" s="16"/>
      <c r="S21" s="16"/>
      <c r="T21" s="16"/>
      <c r="U21" s="16"/>
      <c r="V21" s="16"/>
      <c r="W21" s="16"/>
      <c r="X21" s="16"/>
      <c r="Y21" s="16"/>
      <c r="Z21" s="16"/>
      <c r="AA21" s="16"/>
      <c r="AB21" s="16"/>
      <c r="AC21" s="16"/>
      <c r="AD21" s="16"/>
    </row>
    <row r="22" spans="1:30" ht="25.5" customHeight="1">
      <c r="A22" s="373"/>
      <c r="B22" s="286"/>
      <c r="C22" s="222"/>
      <c r="D22" s="247"/>
      <c r="E22" s="255"/>
      <c r="F22" s="265"/>
      <c r="G22" s="255"/>
      <c r="H22" s="289"/>
      <c r="I22" s="294"/>
      <c r="J22" s="295"/>
      <c r="K22" s="178"/>
      <c r="L22" s="251"/>
      <c r="M22" s="252"/>
      <c r="N22" s="214"/>
      <c r="O22" s="16"/>
      <c r="P22" s="16"/>
      <c r="Q22" s="16"/>
      <c r="R22" s="16"/>
      <c r="S22" s="16"/>
      <c r="T22" s="16"/>
      <c r="U22" s="16"/>
      <c r="V22" s="16"/>
      <c r="W22" s="16"/>
      <c r="X22" s="16"/>
      <c r="Y22" s="16"/>
      <c r="Z22" s="16"/>
      <c r="AA22" s="16"/>
      <c r="AB22" s="16"/>
      <c r="AC22" s="16"/>
      <c r="AD22" s="16"/>
    </row>
    <row r="23" spans="1:30" ht="33" customHeight="1">
      <c r="A23" s="362" t="s">
        <v>70</v>
      </c>
      <c r="B23" s="312"/>
      <c r="C23" s="220"/>
      <c r="D23" s="65" t="s">
        <v>46</v>
      </c>
      <c r="E23" s="253"/>
      <c r="F23" s="65" t="s">
        <v>46</v>
      </c>
      <c r="G23" s="253"/>
      <c r="H23" s="364" t="s">
        <v>47</v>
      </c>
      <c r="I23" s="366"/>
      <c r="J23" s="260" t="e">
        <f>VLOOKUP(MID(I23,1,255),'Impianto di base'!$E$10:$F$21,2,0)</f>
        <v>#N/A</v>
      </c>
      <c r="K23" s="354" t="s">
        <v>48</v>
      </c>
      <c r="L23" s="464" t="s">
        <v>40</v>
      </c>
      <c r="M23" s="465"/>
      <c r="N23" s="95">
        <f>SUM(N25:N35)</f>
        <v>0</v>
      </c>
      <c r="O23" s="13"/>
      <c r="P23" s="16"/>
      <c r="Q23" s="16"/>
      <c r="R23" s="16"/>
      <c r="S23" s="16"/>
      <c r="T23" s="16"/>
      <c r="U23" s="16"/>
      <c r="V23" s="16"/>
      <c r="W23" s="16"/>
      <c r="X23" s="16"/>
      <c r="Y23" s="16"/>
      <c r="Z23" s="16"/>
      <c r="AA23" s="16"/>
      <c r="AB23" s="16"/>
      <c r="AC23" s="16"/>
      <c r="AD23" s="16"/>
    </row>
    <row r="24" spans="1:30" ht="25.5" customHeight="1">
      <c r="A24" s="363"/>
      <c r="B24" s="313"/>
      <c r="C24" s="221"/>
      <c r="D24" s="223"/>
      <c r="E24" s="254"/>
      <c r="F24" s="223"/>
      <c r="G24" s="254"/>
      <c r="H24" s="365"/>
      <c r="I24" s="366"/>
      <c r="J24" s="260"/>
      <c r="K24" s="355"/>
      <c r="L24" s="356" t="s">
        <v>50</v>
      </c>
      <c r="M24" s="356"/>
      <c r="N24" s="37" t="s">
        <v>51</v>
      </c>
      <c r="O24" s="16"/>
      <c r="P24" s="16"/>
      <c r="Q24" s="16"/>
      <c r="R24" s="16"/>
      <c r="S24" s="16"/>
      <c r="T24" s="16"/>
      <c r="U24" s="16"/>
      <c r="V24" s="16"/>
      <c r="W24" s="16"/>
      <c r="X24" s="16"/>
      <c r="Y24" s="16"/>
      <c r="Z24" s="16"/>
      <c r="AA24" s="16"/>
      <c r="AB24" s="16"/>
      <c r="AC24" s="16"/>
      <c r="AD24" s="16"/>
    </row>
    <row r="25" spans="1:30" ht="25.5" customHeight="1">
      <c r="A25" s="374"/>
      <c r="B25" s="313"/>
      <c r="C25" s="221"/>
      <c r="D25" s="224"/>
      <c r="E25" s="254"/>
      <c r="F25" s="224"/>
      <c r="G25" s="254"/>
      <c r="H25" s="266" t="s">
        <v>52</v>
      </c>
      <c r="I25" s="231"/>
      <c r="J25" s="232"/>
      <c r="K25" s="65" t="s">
        <v>53</v>
      </c>
      <c r="L25" s="99" t="s">
        <v>54</v>
      </c>
      <c r="M25" s="113"/>
      <c r="N25" s="67"/>
      <c r="O25" s="16"/>
      <c r="P25" s="16"/>
      <c r="Q25" s="16"/>
      <c r="R25" s="16"/>
      <c r="S25" s="16"/>
      <c r="T25" s="16"/>
      <c r="U25" s="16"/>
      <c r="V25" s="16"/>
      <c r="W25" s="16"/>
      <c r="X25" s="16"/>
      <c r="Y25" s="16"/>
      <c r="Z25" s="16"/>
      <c r="AA25" s="16"/>
      <c r="AB25" s="16"/>
      <c r="AC25" s="16"/>
      <c r="AD25" s="16"/>
    </row>
    <row r="26" spans="1:30" ht="25.5" customHeight="1">
      <c r="A26" s="375"/>
      <c r="B26" s="313"/>
      <c r="C26" s="221"/>
      <c r="D26" s="224"/>
      <c r="E26" s="254"/>
      <c r="F26" s="224"/>
      <c r="G26" s="254"/>
      <c r="H26" s="266"/>
      <c r="I26" s="233"/>
      <c r="J26" s="234"/>
      <c r="K26" s="178"/>
      <c r="L26" s="99" t="s">
        <v>55</v>
      </c>
      <c r="M26" s="113"/>
      <c r="N26" s="67"/>
      <c r="O26" s="16"/>
      <c r="P26" s="16"/>
      <c r="Q26" s="16"/>
      <c r="R26" s="16"/>
      <c r="S26" s="16"/>
      <c r="T26" s="16"/>
      <c r="U26" s="16"/>
      <c r="V26" s="16"/>
      <c r="W26" s="16"/>
      <c r="X26" s="16"/>
      <c r="Y26" s="16"/>
      <c r="Z26" s="16"/>
      <c r="AA26" s="16"/>
      <c r="AB26" s="16"/>
      <c r="AC26" s="16"/>
      <c r="AD26" s="16"/>
    </row>
    <row r="27" spans="1:30" ht="25.5" customHeight="1">
      <c r="A27" s="375"/>
      <c r="B27" s="313"/>
      <c r="C27" s="221"/>
      <c r="D27" s="225"/>
      <c r="E27" s="254"/>
      <c r="F27" s="225"/>
      <c r="G27" s="254"/>
      <c r="H27" s="266" t="s">
        <v>56</v>
      </c>
      <c r="I27" s="231"/>
      <c r="J27" s="232"/>
      <c r="K27" s="65" t="s">
        <v>53</v>
      </c>
      <c r="L27" s="99" t="s">
        <v>57</v>
      </c>
      <c r="M27" s="113"/>
      <c r="N27" s="67"/>
      <c r="O27" s="16"/>
      <c r="P27" s="16"/>
      <c r="Q27" s="16"/>
      <c r="R27" s="16"/>
      <c r="S27" s="16"/>
      <c r="T27" s="16"/>
      <c r="U27" s="16"/>
      <c r="V27" s="16"/>
      <c r="W27" s="16"/>
      <c r="X27" s="16"/>
      <c r="Y27" s="16"/>
      <c r="Z27" s="16"/>
      <c r="AA27" s="16"/>
      <c r="AB27" s="16"/>
      <c r="AC27" s="16"/>
      <c r="AD27" s="16"/>
    </row>
    <row r="28" spans="1:30" ht="25.5" customHeight="1">
      <c r="A28" s="375"/>
      <c r="B28" s="313"/>
      <c r="C28" s="221"/>
      <c r="D28" s="65"/>
      <c r="E28" s="254"/>
      <c r="F28" s="65" t="s">
        <v>46</v>
      </c>
      <c r="G28" s="254"/>
      <c r="H28" s="266"/>
      <c r="I28" s="233"/>
      <c r="J28" s="234"/>
      <c r="K28" s="178"/>
      <c r="L28" s="99" t="s">
        <v>58</v>
      </c>
      <c r="M28" s="113"/>
      <c r="N28" s="67"/>
      <c r="O28" s="16"/>
      <c r="P28" s="16"/>
      <c r="Q28" s="16"/>
      <c r="R28" s="16"/>
      <c r="S28" s="16"/>
      <c r="T28" s="16"/>
      <c r="U28" s="16"/>
      <c r="V28" s="16"/>
      <c r="W28" s="16"/>
      <c r="X28" s="16"/>
      <c r="Y28" s="16"/>
      <c r="Z28" s="16"/>
      <c r="AA28" s="16"/>
      <c r="AB28" s="16"/>
      <c r="AC28" s="16"/>
      <c r="AD28" s="16"/>
    </row>
    <row r="29" spans="1:30" ht="38.25" customHeight="1">
      <c r="A29" s="375"/>
      <c r="B29" s="313"/>
      <c r="C29" s="222"/>
      <c r="D29" s="235"/>
      <c r="E29" s="254"/>
      <c r="F29" s="238"/>
      <c r="G29" s="254"/>
      <c r="H29" s="39" t="s">
        <v>59</v>
      </c>
      <c r="I29" s="29"/>
      <c r="J29" s="20" t="e">
        <f>VLOOKUP(MID(I29,1,255),raccordi!$B$2:$C$19,2,0)</f>
        <v>#N/A</v>
      </c>
      <c r="K29" s="71" t="s">
        <v>48</v>
      </c>
      <c r="L29" s="99" t="s">
        <v>60</v>
      </c>
      <c r="M29" s="113"/>
      <c r="N29" s="67"/>
      <c r="O29" s="16"/>
      <c r="P29" s="16"/>
      <c r="Q29" s="16"/>
      <c r="R29" s="16"/>
      <c r="S29" s="16"/>
      <c r="T29" s="16"/>
      <c r="U29" s="16"/>
      <c r="V29" s="16"/>
      <c r="W29" s="16"/>
      <c r="X29" s="16"/>
      <c r="Y29" s="16"/>
      <c r="Z29" s="16"/>
      <c r="AA29" s="16"/>
      <c r="AB29" s="16"/>
      <c r="AC29" s="16"/>
      <c r="AD29" s="16"/>
    </row>
    <row r="30" spans="1:30" ht="25.5" customHeight="1">
      <c r="A30" s="375"/>
      <c r="B30" s="313"/>
      <c r="C30" s="220"/>
      <c r="D30" s="236"/>
      <c r="E30" s="254"/>
      <c r="F30" s="239"/>
      <c r="G30" s="254"/>
      <c r="H30" s="266" t="s">
        <v>61</v>
      </c>
      <c r="I30" s="267"/>
      <c r="J30" s="268"/>
      <c r="K30" s="65" t="s">
        <v>53</v>
      </c>
      <c r="L30" s="99" t="s">
        <v>62</v>
      </c>
      <c r="M30" s="113"/>
      <c r="N30" s="67"/>
      <c r="O30" s="16"/>
      <c r="P30" s="16"/>
      <c r="Q30" s="16"/>
      <c r="R30" s="16"/>
      <c r="S30" s="16"/>
      <c r="T30" s="16"/>
      <c r="U30" s="16"/>
      <c r="V30" s="16"/>
      <c r="W30" s="16"/>
      <c r="X30" s="16"/>
      <c r="Y30" s="16"/>
      <c r="Z30" s="16"/>
      <c r="AA30" s="16"/>
      <c r="AB30" s="16"/>
      <c r="AC30" s="16"/>
      <c r="AD30" s="16"/>
    </row>
    <row r="31" spans="1:30" ht="25.5" customHeight="1">
      <c r="A31" s="375"/>
      <c r="B31" s="313"/>
      <c r="C31" s="221"/>
      <c r="D31" s="236"/>
      <c r="E31" s="254"/>
      <c r="F31" s="239"/>
      <c r="G31" s="254"/>
      <c r="H31" s="266"/>
      <c r="I31" s="269"/>
      <c r="J31" s="270"/>
      <c r="K31" s="178"/>
      <c r="L31" s="99" t="s">
        <v>63</v>
      </c>
      <c r="M31" s="113"/>
      <c r="N31" s="67"/>
      <c r="O31" s="16"/>
      <c r="P31" s="16"/>
      <c r="Q31" s="16"/>
      <c r="R31" s="16"/>
      <c r="S31" s="16"/>
      <c r="T31" s="16"/>
      <c r="U31" s="16"/>
      <c r="V31" s="16"/>
      <c r="W31" s="16"/>
      <c r="X31" s="16"/>
      <c r="Y31" s="16"/>
      <c r="Z31" s="16"/>
      <c r="AA31" s="16"/>
      <c r="AB31" s="16"/>
      <c r="AC31" s="16"/>
      <c r="AD31" s="16"/>
    </row>
    <row r="32" spans="1:30" ht="25.5" customHeight="1">
      <c r="A32" s="375"/>
      <c r="B32" s="313"/>
      <c r="C32" s="221"/>
      <c r="D32" s="236"/>
      <c r="E32" s="254"/>
      <c r="F32" s="239"/>
      <c r="G32" s="254"/>
      <c r="H32" s="266" t="s">
        <v>64</v>
      </c>
      <c r="I32" s="241"/>
      <c r="J32" s="242"/>
      <c r="K32" s="65" t="s">
        <v>53</v>
      </c>
      <c r="L32" s="99" t="s">
        <v>65</v>
      </c>
      <c r="M32" s="113"/>
      <c r="N32" s="67"/>
      <c r="O32" s="16"/>
      <c r="P32" s="16"/>
      <c r="Q32" s="16"/>
      <c r="R32" s="16"/>
      <c r="S32" s="16"/>
      <c r="T32" s="16"/>
      <c r="U32" s="16"/>
      <c r="V32" s="16"/>
      <c r="W32" s="16"/>
      <c r="X32" s="16"/>
      <c r="Y32" s="16"/>
      <c r="Z32" s="16"/>
      <c r="AA32" s="16"/>
      <c r="AB32" s="16"/>
      <c r="AC32" s="16"/>
      <c r="AD32" s="16"/>
    </row>
    <row r="33" spans="1:30" ht="25.5" customHeight="1">
      <c r="A33" s="375"/>
      <c r="B33" s="313"/>
      <c r="C33" s="221"/>
      <c r="D33" s="237"/>
      <c r="E33" s="254"/>
      <c r="F33" s="240"/>
      <c r="G33" s="254"/>
      <c r="H33" s="266"/>
      <c r="I33" s="243"/>
      <c r="J33" s="244"/>
      <c r="K33" s="178"/>
      <c r="L33" s="99" t="s">
        <v>66</v>
      </c>
      <c r="M33" s="113"/>
      <c r="N33" s="67"/>
      <c r="O33" s="16"/>
      <c r="P33" s="16"/>
      <c r="Q33" s="16"/>
      <c r="R33" s="16"/>
      <c r="S33" s="16"/>
      <c r="T33" s="16"/>
      <c r="U33" s="16"/>
      <c r="V33" s="16"/>
      <c r="W33" s="16"/>
      <c r="X33" s="16"/>
      <c r="Y33" s="16"/>
      <c r="Z33" s="16"/>
      <c r="AA33" s="16"/>
      <c r="AB33" s="16"/>
      <c r="AC33" s="16"/>
      <c r="AD33" s="16"/>
    </row>
    <row r="34" spans="1:30" ht="40.5" customHeight="1">
      <c r="A34" s="375"/>
      <c r="B34" s="313"/>
      <c r="C34" s="221"/>
      <c r="D34" s="65" t="s">
        <v>46</v>
      </c>
      <c r="E34" s="254"/>
      <c r="F34" s="65" t="s">
        <v>46</v>
      </c>
      <c r="G34" s="254"/>
      <c r="H34" s="38" t="s">
        <v>67</v>
      </c>
      <c r="I34" s="274" t="str">
        <f>IF(OR(D23="cooperative learning",D28="cooperative learning", D34="cooperative learning"),"CCEU5 - competenza personale, sociale e capacità di imparare ad imparare"," - ")</f>
        <v xml:space="preserve"> - </v>
      </c>
      <c r="J34" s="275"/>
      <c r="K34" s="71" t="s">
        <v>48</v>
      </c>
      <c r="L34" s="99" t="s">
        <v>68</v>
      </c>
      <c r="M34" s="114"/>
      <c r="N34" s="69"/>
      <c r="O34" s="16"/>
      <c r="P34" s="36" t="e" cm="1">
        <f t="array" ref="P34">INDEX($L$25:$L$34,MAX(IF($M$25:$M$34="Sì",ROW($M$25:$M$34)))-24)</f>
        <v>#VALUE!</v>
      </c>
      <c r="Q34" s="16"/>
      <c r="R34" s="16"/>
      <c r="S34" s="16"/>
      <c r="T34" s="16"/>
      <c r="U34" s="16"/>
      <c r="V34" s="16"/>
      <c r="W34" s="16"/>
      <c r="X34" s="16"/>
      <c r="Y34" s="16"/>
      <c r="Z34" s="16"/>
      <c r="AA34" s="16"/>
      <c r="AB34" s="16"/>
      <c r="AC34" s="16"/>
      <c r="AD34" s="16"/>
    </row>
    <row r="35" spans="1:30" ht="25.5" customHeight="1">
      <c r="A35" s="375"/>
      <c r="B35" s="313"/>
      <c r="C35" s="221"/>
      <c r="D35" s="245"/>
      <c r="E35" s="254"/>
      <c r="F35" s="263"/>
      <c r="G35" s="254"/>
      <c r="H35" s="472" t="s">
        <v>69</v>
      </c>
      <c r="I35" s="290" t="str">
        <f>IF(I34="CCEU5 - competenza personale, sociale e capacità di imparare ad imparare","Collaborare in gruppo per la realizzazione del prodotto/servizio, nel rispetto del ruolo dei compiti e dei tempi assegnati, comunicando in modo corretto.", " - ")</f>
        <v xml:space="preserve"> - </v>
      </c>
      <c r="J35" s="291"/>
      <c r="K35" s="359" t="str">
        <f>IF(I34=" - ", " - ", "Rubrica di processo")</f>
        <v xml:space="preserve"> - </v>
      </c>
      <c r="L35" s="251" t="s">
        <v>41</v>
      </c>
      <c r="M35" s="252"/>
      <c r="N35" s="214"/>
      <c r="O35" s="16"/>
      <c r="P35" s="16"/>
      <c r="Q35" s="16"/>
      <c r="R35" s="16"/>
      <c r="S35" s="16"/>
      <c r="T35" s="16"/>
      <c r="U35" s="16"/>
      <c r="V35" s="16"/>
      <c r="W35" s="16"/>
      <c r="X35" s="16"/>
      <c r="Y35" s="16"/>
      <c r="Z35" s="16"/>
      <c r="AA35" s="16"/>
      <c r="AB35" s="16"/>
      <c r="AC35" s="16"/>
      <c r="AD35" s="16"/>
    </row>
    <row r="36" spans="1:30" ht="25.5" customHeight="1">
      <c r="A36" s="375"/>
      <c r="B36" s="313"/>
      <c r="C36" s="221"/>
      <c r="D36" s="246"/>
      <c r="E36" s="254"/>
      <c r="F36" s="264"/>
      <c r="G36" s="254"/>
      <c r="H36" s="473"/>
      <c r="I36" s="292"/>
      <c r="J36" s="293"/>
      <c r="K36" s="360"/>
      <c r="L36" s="251"/>
      <c r="M36" s="252"/>
      <c r="N36" s="214"/>
      <c r="O36" s="16"/>
      <c r="P36" s="16"/>
      <c r="Q36" s="16"/>
      <c r="R36" s="16"/>
      <c r="S36" s="16"/>
      <c r="T36" s="16"/>
      <c r="U36" s="16"/>
      <c r="V36" s="16"/>
      <c r="W36" s="16"/>
      <c r="X36" s="16"/>
      <c r="Y36" s="16"/>
      <c r="Z36" s="16"/>
      <c r="AA36" s="16"/>
      <c r="AB36" s="16"/>
      <c r="AC36" s="16"/>
      <c r="AD36" s="16"/>
    </row>
    <row r="37" spans="1:30" ht="25.5" customHeight="1">
      <c r="A37" s="375"/>
      <c r="B37" s="313"/>
      <c r="C37" s="221"/>
      <c r="D37" s="246"/>
      <c r="E37" s="254"/>
      <c r="F37" s="264"/>
      <c r="G37" s="254"/>
      <c r="H37" s="473"/>
      <c r="I37" s="292"/>
      <c r="J37" s="293"/>
      <c r="K37" s="361"/>
      <c r="L37" s="251"/>
      <c r="M37" s="252"/>
      <c r="N37" s="214"/>
      <c r="O37" s="16"/>
      <c r="P37" s="16"/>
      <c r="Q37" s="16"/>
      <c r="R37" s="16"/>
      <c r="S37" s="16"/>
      <c r="T37" s="16"/>
      <c r="U37" s="16"/>
      <c r="V37" s="16"/>
      <c r="W37" s="16"/>
      <c r="X37" s="16"/>
      <c r="Y37" s="16"/>
      <c r="Z37" s="16"/>
      <c r="AA37" s="16"/>
      <c r="AB37" s="16"/>
      <c r="AC37" s="16"/>
      <c r="AD37" s="16"/>
    </row>
    <row r="38" spans="1:30" ht="25.5" customHeight="1">
      <c r="A38" s="376"/>
      <c r="B38" s="314"/>
      <c r="C38" s="222"/>
      <c r="D38" s="247"/>
      <c r="E38" s="255"/>
      <c r="F38" s="265"/>
      <c r="G38" s="255"/>
      <c r="H38" s="474"/>
      <c r="I38" s="294"/>
      <c r="J38" s="295"/>
      <c r="K38" s="178"/>
      <c r="L38" s="251"/>
      <c r="M38" s="252"/>
      <c r="N38" s="214"/>
      <c r="O38" s="16"/>
      <c r="P38" s="16"/>
      <c r="Q38" s="16"/>
      <c r="R38" s="16"/>
      <c r="S38" s="16"/>
      <c r="T38" s="16"/>
      <c r="U38" s="16"/>
      <c r="V38" s="16"/>
      <c r="W38" s="16"/>
      <c r="X38" s="16"/>
      <c r="Y38" s="16"/>
      <c r="Z38" s="16"/>
      <c r="AA38" s="16"/>
      <c r="AB38" s="16"/>
      <c r="AC38" s="16"/>
      <c r="AD38" s="16"/>
    </row>
    <row r="39" spans="1:30" ht="36.75" customHeight="1">
      <c r="A39" s="377" t="s">
        <v>71</v>
      </c>
      <c r="B39" s="312"/>
      <c r="C39" s="220"/>
      <c r="D39" s="65" t="s">
        <v>46</v>
      </c>
      <c r="E39" s="253"/>
      <c r="F39" s="65" t="s">
        <v>46</v>
      </c>
      <c r="G39" s="253"/>
      <c r="H39" s="382" t="s">
        <v>47</v>
      </c>
      <c r="I39" s="258"/>
      <c r="J39" s="260" t="e">
        <f>VLOOKUP(MID(I39,1,255),'Impianto di base'!$E$10:$F$21,2,0)</f>
        <v>#N/A</v>
      </c>
      <c r="K39" s="380" t="s">
        <v>48</v>
      </c>
      <c r="L39" s="466" t="s">
        <v>40</v>
      </c>
      <c r="M39" s="467"/>
      <c r="N39" s="96">
        <f>SUM(N41:N51)</f>
        <v>0</v>
      </c>
      <c r="O39" s="16"/>
      <c r="P39" s="16"/>
      <c r="Q39" s="16"/>
      <c r="R39" s="16"/>
      <c r="S39" s="16"/>
      <c r="T39" s="16"/>
      <c r="U39" s="16"/>
      <c r="V39" s="16"/>
      <c r="W39" s="16"/>
      <c r="X39" s="16"/>
      <c r="Y39" s="16"/>
      <c r="Z39" s="16"/>
      <c r="AA39" s="16"/>
      <c r="AB39" s="16"/>
      <c r="AC39" s="16"/>
      <c r="AD39" s="16"/>
    </row>
    <row r="40" spans="1:30" ht="25.5" customHeight="1">
      <c r="A40" s="378"/>
      <c r="B40" s="313"/>
      <c r="C40" s="221"/>
      <c r="D40" s="223"/>
      <c r="E40" s="254"/>
      <c r="F40" s="223"/>
      <c r="G40" s="254"/>
      <c r="H40" s="383"/>
      <c r="I40" s="259"/>
      <c r="J40" s="260"/>
      <c r="K40" s="381"/>
      <c r="L40" s="379" t="s">
        <v>50</v>
      </c>
      <c r="M40" s="379"/>
      <c r="N40" s="40" t="s">
        <v>51</v>
      </c>
      <c r="O40" s="16"/>
      <c r="P40" s="16"/>
      <c r="Q40" s="16"/>
      <c r="R40" s="16"/>
      <c r="S40" s="16"/>
      <c r="T40" s="16"/>
      <c r="U40" s="16"/>
      <c r="V40" s="16"/>
      <c r="W40" s="16"/>
      <c r="X40" s="16"/>
      <c r="Y40" s="16"/>
      <c r="Z40" s="16"/>
      <c r="AA40" s="16"/>
      <c r="AB40" s="16"/>
      <c r="AC40" s="16"/>
      <c r="AD40" s="16"/>
    </row>
    <row r="41" spans="1:30" ht="25.5" customHeight="1">
      <c r="A41" s="387"/>
      <c r="B41" s="313"/>
      <c r="C41" s="221"/>
      <c r="D41" s="224"/>
      <c r="E41" s="254"/>
      <c r="F41" s="224"/>
      <c r="G41" s="254"/>
      <c r="H41" s="302" t="s">
        <v>52</v>
      </c>
      <c r="I41" s="231"/>
      <c r="J41" s="232"/>
      <c r="K41" s="65" t="s">
        <v>53</v>
      </c>
      <c r="L41" s="98" t="s">
        <v>54</v>
      </c>
      <c r="M41" s="113"/>
      <c r="N41" s="67"/>
      <c r="O41" s="16"/>
      <c r="P41" s="16"/>
      <c r="Q41" s="16"/>
      <c r="R41" s="16"/>
      <c r="S41" s="16"/>
      <c r="T41" s="16"/>
      <c r="U41" s="16"/>
      <c r="V41" s="16"/>
      <c r="W41" s="16"/>
      <c r="X41" s="16"/>
      <c r="Y41" s="16"/>
      <c r="Z41" s="16"/>
      <c r="AA41" s="16"/>
      <c r="AB41" s="16"/>
      <c r="AC41" s="16"/>
      <c r="AD41" s="16"/>
    </row>
    <row r="42" spans="1:30" ht="25.5" customHeight="1">
      <c r="A42" s="388"/>
      <c r="B42" s="313"/>
      <c r="C42" s="221"/>
      <c r="D42" s="224"/>
      <c r="E42" s="254"/>
      <c r="F42" s="224"/>
      <c r="G42" s="254"/>
      <c r="H42" s="302"/>
      <c r="I42" s="233"/>
      <c r="J42" s="234"/>
      <c r="K42" s="178"/>
      <c r="L42" s="98" t="s">
        <v>55</v>
      </c>
      <c r="M42" s="113"/>
      <c r="N42" s="67"/>
      <c r="O42" s="16"/>
      <c r="P42" s="16"/>
      <c r="Q42" s="16"/>
      <c r="R42" s="16"/>
      <c r="S42" s="16"/>
      <c r="T42" s="16"/>
      <c r="U42" s="16"/>
      <c r="V42" s="16"/>
      <c r="W42" s="16"/>
      <c r="X42" s="16"/>
      <c r="Y42" s="16"/>
      <c r="Z42" s="16"/>
      <c r="AA42" s="16"/>
      <c r="AB42" s="16"/>
      <c r="AC42" s="16"/>
      <c r="AD42" s="16"/>
    </row>
    <row r="43" spans="1:30" ht="25.5" customHeight="1">
      <c r="A43" s="388"/>
      <c r="B43" s="313"/>
      <c r="C43" s="221"/>
      <c r="D43" s="225"/>
      <c r="E43" s="254"/>
      <c r="F43" s="225"/>
      <c r="G43" s="254"/>
      <c r="H43" s="302" t="s">
        <v>56</v>
      </c>
      <c r="I43" s="231"/>
      <c r="J43" s="232"/>
      <c r="K43" s="65" t="s">
        <v>53</v>
      </c>
      <c r="L43" s="98" t="s">
        <v>57</v>
      </c>
      <c r="M43" s="113"/>
      <c r="N43" s="67"/>
      <c r="O43" s="16"/>
      <c r="P43" s="16"/>
      <c r="Q43" s="16"/>
      <c r="R43" s="16"/>
      <c r="S43" s="16"/>
      <c r="T43" s="16"/>
      <c r="U43" s="16"/>
      <c r="V43" s="16"/>
      <c r="W43" s="16"/>
      <c r="X43" s="16"/>
      <c r="Y43" s="16"/>
      <c r="Z43" s="16"/>
      <c r="AA43" s="16"/>
      <c r="AB43" s="16"/>
      <c r="AC43" s="16"/>
      <c r="AD43" s="16"/>
    </row>
    <row r="44" spans="1:30" ht="25.5" customHeight="1">
      <c r="A44" s="388"/>
      <c r="B44" s="313"/>
      <c r="C44" s="221"/>
      <c r="D44" s="65" t="s">
        <v>46</v>
      </c>
      <c r="E44" s="254"/>
      <c r="F44" s="65" t="s">
        <v>46</v>
      </c>
      <c r="G44" s="254"/>
      <c r="H44" s="302"/>
      <c r="I44" s="233"/>
      <c r="J44" s="234"/>
      <c r="K44" s="178"/>
      <c r="L44" s="98" t="s">
        <v>58</v>
      </c>
      <c r="M44" s="113"/>
      <c r="N44" s="67"/>
      <c r="O44" s="16"/>
      <c r="P44" s="16"/>
      <c r="Q44" s="16"/>
      <c r="R44" s="16"/>
      <c r="S44" s="16"/>
      <c r="T44" s="16"/>
      <c r="U44" s="16"/>
      <c r="V44" s="16"/>
      <c r="W44" s="16"/>
      <c r="X44" s="16"/>
      <c r="Y44" s="16"/>
      <c r="Z44" s="16"/>
      <c r="AA44" s="16"/>
      <c r="AB44" s="16"/>
      <c r="AC44" s="16"/>
      <c r="AD44" s="16"/>
    </row>
    <row r="45" spans="1:30" ht="33" customHeight="1">
      <c r="A45" s="388"/>
      <c r="B45" s="313"/>
      <c r="C45" s="222"/>
      <c r="D45" s="235"/>
      <c r="E45" s="254"/>
      <c r="F45" s="238"/>
      <c r="G45" s="254"/>
      <c r="H45" s="42" t="s">
        <v>59</v>
      </c>
      <c r="I45" s="29"/>
      <c r="J45" s="20" t="e">
        <f>VLOOKUP(MID(I45,1,255),'Impianto di base'!$E$10:$F$21,2,0)</f>
        <v>#N/A</v>
      </c>
      <c r="K45" s="43" t="s">
        <v>48</v>
      </c>
      <c r="L45" s="98" t="s">
        <v>60</v>
      </c>
      <c r="M45" s="113"/>
      <c r="N45" s="67"/>
      <c r="O45" s="16"/>
      <c r="P45" s="16"/>
      <c r="Q45" s="16"/>
      <c r="R45" s="16"/>
      <c r="S45" s="16"/>
      <c r="T45" s="16"/>
      <c r="U45" s="16"/>
      <c r="V45" s="16"/>
      <c r="W45" s="16"/>
      <c r="X45" s="16"/>
      <c r="Y45" s="16"/>
      <c r="Z45" s="16"/>
      <c r="AA45" s="16"/>
      <c r="AB45" s="16"/>
      <c r="AC45" s="16"/>
      <c r="AD45" s="16"/>
    </row>
    <row r="46" spans="1:30" ht="25.5" customHeight="1">
      <c r="A46" s="388"/>
      <c r="B46" s="313"/>
      <c r="C46" s="220"/>
      <c r="D46" s="236"/>
      <c r="E46" s="254"/>
      <c r="F46" s="239"/>
      <c r="G46" s="254"/>
      <c r="H46" s="302" t="s">
        <v>61</v>
      </c>
      <c r="I46" s="231"/>
      <c r="J46" s="232"/>
      <c r="K46" s="65" t="s">
        <v>53</v>
      </c>
      <c r="L46" s="98" t="s">
        <v>62</v>
      </c>
      <c r="M46" s="113"/>
      <c r="N46" s="67"/>
      <c r="O46" s="16"/>
      <c r="P46" s="16"/>
      <c r="Q46" s="16"/>
      <c r="R46" s="16"/>
      <c r="S46" s="16"/>
      <c r="T46" s="16"/>
      <c r="U46" s="16"/>
      <c r="V46" s="16"/>
      <c r="W46" s="16"/>
      <c r="X46" s="16"/>
      <c r="Y46" s="16"/>
      <c r="Z46" s="16"/>
      <c r="AA46" s="16"/>
      <c r="AB46" s="16"/>
      <c r="AC46" s="16"/>
      <c r="AD46" s="16"/>
    </row>
    <row r="47" spans="1:30" ht="25.5" customHeight="1">
      <c r="A47" s="388"/>
      <c r="B47" s="313"/>
      <c r="C47" s="221"/>
      <c r="D47" s="236"/>
      <c r="E47" s="254"/>
      <c r="F47" s="239"/>
      <c r="G47" s="254"/>
      <c r="H47" s="302"/>
      <c r="I47" s="233"/>
      <c r="J47" s="234"/>
      <c r="K47" s="178"/>
      <c r="L47" s="98" t="s">
        <v>63</v>
      </c>
      <c r="M47" s="113"/>
      <c r="N47" s="67"/>
      <c r="O47" s="16"/>
      <c r="P47" s="16"/>
      <c r="Q47" s="16"/>
      <c r="R47" s="16"/>
      <c r="S47" s="16"/>
      <c r="T47" s="16"/>
      <c r="U47" s="16"/>
      <c r="V47" s="16"/>
      <c r="W47" s="16"/>
      <c r="X47" s="16"/>
      <c r="Y47" s="16"/>
      <c r="Z47" s="16"/>
      <c r="AA47" s="16"/>
      <c r="AB47" s="16"/>
      <c r="AC47" s="16"/>
      <c r="AD47" s="16"/>
    </row>
    <row r="48" spans="1:30" ht="25.5" customHeight="1">
      <c r="A48" s="388"/>
      <c r="B48" s="313"/>
      <c r="C48" s="221"/>
      <c r="D48" s="236"/>
      <c r="E48" s="254"/>
      <c r="F48" s="239"/>
      <c r="G48" s="254"/>
      <c r="H48" s="302" t="s">
        <v>64</v>
      </c>
      <c r="I48" s="241"/>
      <c r="J48" s="242"/>
      <c r="K48" s="65" t="s">
        <v>53</v>
      </c>
      <c r="L48" s="98" t="s">
        <v>65</v>
      </c>
      <c r="M48" s="113"/>
      <c r="N48" s="67"/>
      <c r="O48" s="16"/>
      <c r="P48" s="16"/>
      <c r="Q48" s="16"/>
      <c r="R48" s="16"/>
      <c r="S48" s="16"/>
      <c r="T48" s="16"/>
      <c r="U48" s="16"/>
      <c r="V48" s="16"/>
      <c r="W48" s="16"/>
      <c r="X48" s="16"/>
      <c r="Y48" s="16"/>
      <c r="Z48" s="16"/>
      <c r="AA48" s="16"/>
      <c r="AB48" s="16"/>
      <c r="AC48" s="16"/>
      <c r="AD48" s="16"/>
    </row>
    <row r="49" spans="1:30" ht="25.5" customHeight="1">
      <c r="A49" s="388"/>
      <c r="B49" s="313"/>
      <c r="C49" s="221"/>
      <c r="D49" s="237"/>
      <c r="E49" s="254"/>
      <c r="F49" s="240"/>
      <c r="G49" s="254"/>
      <c r="H49" s="302"/>
      <c r="I49" s="243"/>
      <c r="J49" s="244"/>
      <c r="K49" s="178"/>
      <c r="L49" s="98" t="s">
        <v>66</v>
      </c>
      <c r="M49" s="113"/>
      <c r="N49" s="67"/>
      <c r="O49" s="16"/>
      <c r="P49" s="16"/>
      <c r="Q49" s="16"/>
      <c r="R49" s="16"/>
      <c r="S49" s="16"/>
      <c r="T49" s="16"/>
      <c r="U49" s="16"/>
      <c r="V49" s="16"/>
      <c r="W49" s="16"/>
      <c r="X49" s="16"/>
      <c r="Y49" s="16"/>
      <c r="Z49" s="16"/>
      <c r="AA49" s="16"/>
      <c r="AB49" s="16"/>
      <c r="AC49" s="16"/>
      <c r="AD49" s="16"/>
    </row>
    <row r="50" spans="1:30" ht="35.25" customHeight="1">
      <c r="A50" s="388"/>
      <c r="B50" s="313"/>
      <c r="C50" s="221"/>
      <c r="D50" s="65" t="s">
        <v>46</v>
      </c>
      <c r="E50" s="254"/>
      <c r="F50" s="65" t="s">
        <v>46</v>
      </c>
      <c r="G50" s="254"/>
      <c r="H50" s="41" t="s">
        <v>67</v>
      </c>
      <c r="I50" s="274" t="str">
        <f>IF(OR(D39="cooperative learning",D44="cooperative learning", D50="cooperative learning"),"CCEU5 - competenza personale, sociale e capacità di imparare ad imparare"," - ")</f>
        <v xml:space="preserve"> - </v>
      </c>
      <c r="J50" s="275"/>
      <c r="K50" s="43" t="s">
        <v>48</v>
      </c>
      <c r="L50" s="98" t="s">
        <v>68</v>
      </c>
      <c r="M50" s="114"/>
      <c r="N50" s="69"/>
      <c r="O50" s="16"/>
      <c r="P50" s="36" t="e" cm="1">
        <f t="array" ref="P50">INDEX($L$41:$L$50,MAX(IF($M$41:$M$50="Sì",ROW($M$41:$M$50)))-40)</f>
        <v>#VALUE!</v>
      </c>
      <c r="Q50" s="16"/>
      <c r="R50" s="16"/>
      <c r="S50" s="16"/>
      <c r="T50" s="16"/>
      <c r="U50" s="16"/>
      <c r="V50" s="16"/>
      <c r="W50" s="16"/>
      <c r="X50" s="16"/>
      <c r="Y50" s="16"/>
      <c r="Z50" s="16"/>
      <c r="AA50" s="16"/>
      <c r="AB50" s="16"/>
      <c r="AC50" s="16"/>
      <c r="AD50" s="16"/>
    </row>
    <row r="51" spans="1:30" ht="25.5" customHeight="1">
      <c r="A51" s="388"/>
      <c r="B51" s="313"/>
      <c r="C51" s="221"/>
      <c r="D51" s="245"/>
      <c r="E51" s="254"/>
      <c r="F51" s="248"/>
      <c r="G51" s="254"/>
      <c r="H51" s="384" t="s">
        <v>69</v>
      </c>
      <c r="I51" s="290" t="str">
        <f>IF(I50="CCEU5 - competenza personale, sociale e capacità di imparare ad imparare","Collaborare in gruppo per la realizzazione del prodotto/servizio, nel rispetto del ruolo dei compiti e dei tempi assegnati, comunicando in modo corretto.", " - ")</f>
        <v xml:space="preserve"> - </v>
      </c>
      <c r="J51" s="291"/>
      <c r="K51" s="359" t="str">
        <f>IF(I50=" - ", " - ", "Rubrica di processo")</f>
        <v xml:space="preserve"> - </v>
      </c>
      <c r="L51" s="251" t="s">
        <v>41</v>
      </c>
      <c r="M51" s="252"/>
      <c r="N51" s="214"/>
      <c r="O51" s="16"/>
      <c r="P51" s="16"/>
      <c r="Q51" s="16"/>
      <c r="R51" s="16"/>
      <c r="S51" s="16"/>
      <c r="T51" s="16"/>
      <c r="U51" s="16"/>
      <c r="V51" s="16"/>
      <c r="W51" s="16"/>
      <c r="X51" s="16"/>
      <c r="Y51" s="16"/>
      <c r="Z51" s="16"/>
      <c r="AA51" s="16"/>
      <c r="AB51" s="16"/>
      <c r="AC51" s="16"/>
      <c r="AD51" s="16"/>
    </row>
    <row r="52" spans="1:30" ht="25.5" customHeight="1">
      <c r="A52" s="388"/>
      <c r="B52" s="313"/>
      <c r="C52" s="221"/>
      <c r="D52" s="246"/>
      <c r="E52" s="254"/>
      <c r="F52" s="249"/>
      <c r="G52" s="254"/>
      <c r="H52" s="385"/>
      <c r="I52" s="292"/>
      <c r="J52" s="293"/>
      <c r="K52" s="360"/>
      <c r="L52" s="251"/>
      <c r="M52" s="252"/>
      <c r="N52" s="214"/>
      <c r="O52" s="16"/>
      <c r="P52" s="16"/>
      <c r="Q52" s="16"/>
      <c r="R52" s="16"/>
      <c r="S52" s="16"/>
      <c r="T52" s="16"/>
      <c r="U52" s="16"/>
      <c r="V52" s="16"/>
      <c r="W52" s="16"/>
      <c r="X52" s="16"/>
      <c r="Y52" s="16"/>
      <c r="Z52" s="16"/>
      <c r="AA52" s="16"/>
      <c r="AB52" s="16"/>
      <c r="AC52" s="16"/>
      <c r="AD52" s="16"/>
    </row>
    <row r="53" spans="1:30" ht="25.5" customHeight="1">
      <c r="A53" s="388"/>
      <c r="B53" s="313"/>
      <c r="C53" s="221"/>
      <c r="D53" s="246"/>
      <c r="E53" s="254"/>
      <c r="F53" s="249"/>
      <c r="G53" s="254"/>
      <c r="H53" s="385"/>
      <c r="I53" s="292"/>
      <c r="J53" s="293"/>
      <c r="K53" s="361"/>
      <c r="L53" s="251"/>
      <c r="M53" s="252"/>
      <c r="N53" s="214"/>
      <c r="O53" s="16"/>
      <c r="P53" s="16"/>
      <c r="Q53" s="16"/>
      <c r="R53" s="16"/>
      <c r="S53" s="16"/>
      <c r="T53" s="16"/>
      <c r="U53" s="16"/>
      <c r="V53" s="16"/>
      <c r="W53" s="16"/>
      <c r="X53" s="16"/>
      <c r="Y53" s="16"/>
      <c r="Z53" s="16"/>
      <c r="AA53" s="16"/>
      <c r="AB53" s="16"/>
      <c r="AC53" s="16"/>
      <c r="AD53" s="16"/>
    </row>
    <row r="54" spans="1:30" ht="25.5" customHeight="1">
      <c r="A54" s="389"/>
      <c r="B54" s="314"/>
      <c r="C54" s="222"/>
      <c r="D54" s="247"/>
      <c r="E54" s="255"/>
      <c r="F54" s="250"/>
      <c r="G54" s="255"/>
      <c r="H54" s="386"/>
      <c r="I54" s="294"/>
      <c r="J54" s="295"/>
      <c r="K54" s="178"/>
      <c r="L54" s="251"/>
      <c r="M54" s="252"/>
      <c r="N54" s="214"/>
      <c r="O54" s="16"/>
      <c r="P54" s="16"/>
      <c r="Q54" s="16"/>
      <c r="R54" s="16"/>
      <c r="S54" s="16"/>
      <c r="T54" s="16"/>
      <c r="U54" s="16"/>
      <c r="V54" s="16"/>
      <c r="W54" s="16"/>
      <c r="X54" s="16"/>
      <c r="Y54" s="16"/>
      <c r="Z54" s="16"/>
      <c r="AA54" s="16"/>
      <c r="AB54" s="16"/>
      <c r="AC54" s="16"/>
      <c r="AD54" s="16"/>
    </row>
    <row r="55" spans="1:30" ht="47.25" customHeight="1">
      <c r="A55" s="303" t="s">
        <v>72</v>
      </c>
      <c r="B55" s="312"/>
      <c r="C55" s="220"/>
      <c r="D55" s="65" t="s">
        <v>46</v>
      </c>
      <c r="E55" s="253"/>
      <c r="F55" s="65" t="s">
        <v>46</v>
      </c>
      <c r="G55" s="253"/>
      <c r="H55" s="327" t="s">
        <v>47</v>
      </c>
      <c r="I55" s="258"/>
      <c r="J55" s="260" t="e">
        <f>VLOOKUP(MID(I55,1,255),'Impianto di base'!$E$10:$F$21,2,0)</f>
        <v>#N/A</v>
      </c>
      <c r="K55" s="271" t="s">
        <v>48</v>
      </c>
      <c r="L55" s="468" t="s">
        <v>40</v>
      </c>
      <c r="M55" s="469"/>
      <c r="N55" s="97">
        <f>SUM(N57:N67)</f>
        <v>0</v>
      </c>
      <c r="O55" s="14"/>
      <c r="P55" s="14"/>
      <c r="Q55" s="14"/>
      <c r="R55" s="14"/>
      <c r="S55" s="14"/>
      <c r="T55" s="14"/>
      <c r="U55" s="14"/>
      <c r="V55" s="14"/>
      <c r="W55" s="14"/>
      <c r="X55" s="14"/>
      <c r="Y55" s="14"/>
      <c r="Z55" s="14"/>
      <c r="AA55" s="14"/>
      <c r="AB55" s="14"/>
      <c r="AC55" s="14"/>
      <c r="AD55" s="14"/>
    </row>
    <row r="56" spans="1:30" ht="20.25" customHeight="1">
      <c r="A56" s="304"/>
      <c r="B56" s="313"/>
      <c r="C56" s="221"/>
      <c r="D56" s="223"/>
      <c r="E56" s="254"/>
      <c r="F56" s="223"/>
      <c r="G56" s="254"/>
      <c r="H56" s="328"/>
      <c r="I56" s="259"/>
      <c r="J56" s="260"/>
      <c r="K56" s="272"/>
      <c r="L56" s="391" t="s">
        <v>50</v>
      </c>
      <c r="M56" s="391"/>
      <c r="N56" s="44" t="s">
        <v>51</v>
      </c>
      <c r="O56" s="14"/>
      <c r="P56" s="14"/>
      <c r="Q56" s="14"/>
      <c r="R56" s="14"/>
      <c r="S56" s="14"/>
      <c r="T56" s="14"/>
      <c r="U56" s="14"/>
      <c r="V56" s="14"/>
      <c r="W56" s="14"/>
      <c r="X56" s="14"/>
      <c r="Y56" s="14"/>
      <c r="Z56" s="14"/>
      <c r="AA56" s="14"/>
      <c r="AB56" s="14"/>
      <c r="AC56" s="14"/>
      <c r="AD56" s="14"/>
    </row>
    <row r="57" spans="1:30" ht="15.6">
      <c r="A57" s="330"/>
      <c r="B57" s="313"/>
      <c r="C57" s="221"/>
      <c r="D57" s="224"/>
      <c r="E57" s="254"/>
      <c r="F57" s="224"/>
      <c r="G57" s="254"/>
      <c r="H57" s="329" t="s">
        <v>52</v>
      </c>
      <c r="I57" s="231"/>
      <c r="J57" s="232"/>
      <c r="K57" s="65" t="s">
        <v>53</v>
      </c>
      <c r="L57" s="100" t="s">
        <v>54</v>
      </c>
      <c r="M57" s="113"/>
      <c r="N57" s="67"/>
      <c r="O57" s="14"/>
      <c r="P57" s="14"/>
      <c r="Q57" s="14"/>
      <c r="R57" s="14"/>
      <c r="S57" s="14"/>
      <c r="T57" s="14"/>
      <c r="U57" s="14"/>
      <c r="V57" s="14"/>
      <c r="W57" s="14"/>
      <c r="X57" s="14"/>
      <c r="Y57" s="14"/>
      <c r="Z57" s="14"/>
      <c r="AA57" s="14"/>
      <c r="AB57" s="14"/>
      <c r="AC57" s="14"/>
      <c r="AD57" s="14"/>
    </row>
    <row r="58" spans="1:30" ht="15.6">
      <c r="A58" s="331"/>
      <c r="B58" s="313"/>
      <c r="C58" s="221"/>
      <c r="D58" s="224"/>
      <c r="E58" s="254"/>
      <c r="F58" s="224"/>
      <c r="G58" s="254"/>
      <c r="H58" s="329"/>
      <c r="I58" s="233"/>
      <c r="J58" s="234"/>
      <c r="K58" s="178"/>
      <c r="L58" s="100" t="s">
        <v>55</v>
      </c>
      <c r="M58" s="113"/>
      <c r="N58" s="67"/>
      <c r="O58" s="14"/>
      <c r="P58" s="14"/>
      <c r="Q58" s="14"/>
      <c r="R58" s="14"/>
      <c r="S58" s="14"/>
      <c r="T58" s="14"/>
      <c r="U58" s="14"/>
      <c r="V58" s="14"/>
      <c r="W58" s="14"/>
      <c r="X58" s="14"/>
      <c r="Y58" s="14"/>
      <c r="Z58" s="14"/>
      <c r="AA58" s="14"/>
      <c r="AB58" s="14"/>
      <c r="AC58" s="14"/>
      <c r="AD58" s="14"/>
    </row>
    <row r="59" spans="1:30" ht="15.6">
      <c r="A59" s="331"/>
      <c r="B59" s="313"/>
      <c r="C59" s="221"/>
      <c r="D59" s="225"/>
      <c r="E59" s="254"/>
      <c r="F59" s="225"/>
      <c r="G59" s="254"/>
      <c r="H59" s="329" t="s">
        <v>56</v>
      </c>
      <c r="I59" s="231"/>
      <c r="J59" s="232"/>
      <c r="K59" s="65" t="s">
        <v>53</v>
      </c>
      <c r="L59" s="100" t="s">
        <v>57</v>
      </c>
      <c r="M59" s="113"/>
      <c r="N59" s="67"/>
      <c r="O59" s="14"/>
      <c r="P59" s="14"/>
      <c r="Q59" s="14"/>
      <c r="R59" s="14"/>
      <c r="S59" s="14"/>
      <c r="T59" s="14"/>
      <c r="U59" s="14"/>
      <c r="V59" s="14"/>
      <c r="W59" s="14"/>
      <c r="X59" s="14"/>
      <c r="Y59" s="14"/>
      <c r="Z59" s="14"/>
      <c r="AA59" s="14"/>
      <c r="AB59" s="14"/>
      <c r="AC59" s="14"/>
      <c r="AD59" s="14"/>
    </row>
    <row r="60" spans="1:30" ht="15.6">
      <c r="A60" s="331"/>
      <c r="B60" s="313"/>
      <c r="C60" s="221"/>
      <c r="D60" s="65" t="s">
        <v>46</v>
      </c>
      <c r="E60" s="254"/>
      <c r="F60" s="65" t="s">
        <v>46</v>
      </c>
      <c r="G60" s="254"/>
      <c r="H60" s="329"/>
      <c r="I60" s="233"/>
      <c r="J60" s="234"/>
      <c r="K60" s="178"/>
      <c r="L60" s="100" t="s">
        <v>58</v>
      </c>
      <c r="M60" s="113"/>
      <c r="N60" s="67"/>
      <c r="O60" s="14"/>
      <c r="P60" s="14"/>
      <c r="Q60" s="14"/>
      <c r="R60" s="14"/>
      <c r="S60" s="14"/>
      <c r="T60" s="14"/>
      <c r="U60" s="14"/>
      <c r="V60" s="14"/>
      <c r="W60" s="14"/>
      <c r="X60" s="14"/>
      <c r="Y60" s="14"/>
      <c r="Z60" s="14"/>
      <c r="AA60" s="14"/>
      <c r="AB60" s="14"/>
      <c r="AC60" s="14"/>
      <c r="AD60" s="14"/>
    </row>
    <row r="61" spans="1:30" ht="30">
      <c r="A61" s="331"/>
      <c r="B61" s="313"/>
      <c r="C61" s="222"/>
      <c r="D61" s="235"/>
      <c r="E61" s="254"/>
      <c r="F61" s="238"/>
      <c r="G61" s="254"/>
      <c r="H61" s="46" t="s">
        <v>59</v>
      </c>
      <c r="I61" s="29"/>
      <c r="J61" s="20" t="e">
        <f>VLOOKUP(MID(I61,1,255),raccordi!$B$2:$C$19,2,0)</f>
        <v>#N/A</v>
      </c>
      <c r="K61" s="72" t="s">
        <v>48</v>
      </c>
      <c r="L61" s="100" t="s">
        <v>60</v>
      </c>
      <c r="M61" s="113"/>
      <c r="N61" s="67"/>
      <c r="O61" s="14"/>
      <c r="P61" s="14"/>
      <c r="Q61" s="14"/>
      <c r="R61" s="14"/>
      <c r="S61" s="14"/>
      <c r="T61" s="14"/>
      <c r="U61" s="14"/>
      <c r="V61" s="14"/>
      <c r="W61" s="14"/>
      <c r="X61" s="14"/>
      <c r="Y61" s="14"/>
      <c r="Z61" s="14"/>
      <c r="AA61" s="14"/>
      <c r="AB61" s="14"/>
      <c r="AC61" s="14"/>
      <c r="AD61" s="14"/>
    </row>
    <row r="62" spans="1:30" ht="15.6">
      <c r="A62" s="331"/>
      <c r="B62" s="313"/>
      <c r="C62" s="220"/>
      <c r="D62" s="236"/>
      <c r="E62" s="254"/>
      <c r="F62" s="239"/>
      <c r="G62" s="254"/>
      <c r="H62" s="329" t="s">
        <v>61</v>
      </c>
      <c r="I62" s="241"/>
      <c r="J62" s="242"/>
      <c r="K62" s="65" t="s">
        <v>53</v>
      </c>
      <c r="L62" s="100" t="s">
        <v>62</v>
      </c>
      <c r="M62" s="113"/>
      <c r="N62" s="67"/>
      <c r="O62" s="14"/>
      <c r="P62" s="14"/>
      <c r="Q62" s="14"/>
      <c r="R62" s="14"/>
      <c r="S62" s="14"/>
      <c r="T62" s="14"/>
      <c r="U62" s="14"/>
      <c r="V62" s="14"/>
      <c r="W62" s="14"/>
      <c r="X62" s="14"/>
      <c r="Y62" s="14"/>
      <c r="Z62" s="14"/>
      <c r="AA62" s="14"/>
      <c r="AB62" s="14"/>
      <c r="AC62" s="14"/>
      <c r="AD62" s="14"/>
    </row>
    <row r="63" spans="1:30" ht="15.6">
      <c r="A63" s="331"/>
      <c r="B63" s="313"/>
      <c r="C63" s="221"/>
      <c r="D63" s="236"/>
      <c r="E63" s="254"/>
      <c r="F63" s="239"/>
      <c r="G63" s="254"/>
      <c r="H63" s="329"/>
      <c r="I63" s="243"/>
      <c r="J63" s="244"/>
      <c r="K63" s="178"/>
      <c r="L63" s="100" t="s">
        <v>63</v>
      </c>
      <c r="M63" s="113"/>
      <c r="N63" s="67"/>
      <c r="O63" s="14"/>
      <c r="P63" s="14"/>
      <c r="Q63" s="14"/>
      <c r="R63" s="14"/>
      <c r="S63" s="14"/>
      <c r="T63" s="14"/>
      <c r="U63" s="14"/>
      <c r="V63" s="14"/>
      <c r="W63" s="14"/>
      <c r="X63" s="14"/>
      <c r="Y63" s="14"/>
      <c r="Z63" s="14"/>
      <c r="AA63" s="14"/>
      <c r="AB63" s="14"/>
      <c r="AC63" s="14"/>
      <c r="AD63" s="14"/>
    </row>
    <row r="64" spans="1:30" ht="15.6">
      <c r="A64" s="331"/>
      <c r="B64" s="313"/>
      <c r="C64" s="221"/>
      <c r="D64" s="236"/>
      <c r="E64" s="254"/>
      <c r="F64" s="239"/>
      <c r="G64" s="254"/>
      <c r="H64" s="329" t="s">
        <v>64</v>
      </c>
      <c r="I64" s="241"/>
      <c r="J64" s="242"/>
      <c r="K64" s="65" t="s">
        <v>53</v>
      </c>
      <c r="L64" s="100" t="s">
        <v>65</v>
      </c>
      <c r="M64" s="113"/>
      <c r="N64" s="67"/>
      <c r="O64" s="14"/>
      <c r="P64" s="14"/>
      <c r="Q64" s="14"/>
      <c r="R64" s="14"/>
      <c r="S64" s="14"/>
      <c r="T64" s="14"/>
      <c r="U64" s="14"/>
      <c r="V64" s="14"/>
      <c r="W64" s="14"/>
      <c r="X64" s="14"/>
      <c r="Y64" s="14"/>
      <c r="Z64" s="14"/>
      <c r="AA64" s="14"/>
      <c r="AB64" s="14"/>
      <c r="AC64" s="14"/>
      <c r="AD64" s="14"/>
    </row>
    <row r="65" spans="1:30" ht="15.6">
      <c r="A65" s="331"/>
      <c r="B65" s="313"/>
      <c r="C65" s="221"/>
      <c r="D65" s="237"/>
      <c r="E65" s="254"/>
      <c r="F65" s="240"/>
      <c r="G65" s="254"/>
      <c r="H65" s="329"/>
      <c r="I65" s="243"/>
      <c r="J65" s="244"/>
      <c r="K65" s="178"/>
      <c r="L65" s="100" t="s">
        <v>66</v>
      </c>
      <c r="M65" s="113"/>
      <c r="N65" s="67"/>
      <c r="O65" s="14"/>
      <c r="P65" s="14"/>
      <c r="Q65" s="14"/>
      <c r="R65" s="14"/>
      <c r="S65" s="14"/>
      <c r="T65" s="14"/>
      <c r="U65" s="14"/>
      <c r="V65" s="14"/>
      <c r="W65" s="14"/>
      <c r="X65" s="14"/>
      <c r="Y65" s="14"/>
      <c r="Z65" s="14"/>
      <c r="AA65" s="14"/>
      <c r="AB65" s="14"/>
      <c r="AC65" s="14"/>
      <c r="AD65" s="14"/>
    </row>
    <row r="66" spans="1:30" ht="30">
      <c r="A66" s="331"/>
      <c r="B66" s="313"/>
      <c r="C66" s="221"/>
      <c r="D66" s="65" t="s">
        <v>46</v>
      </c>
      <c r="E66" s="254"/>
      <c r="F66" s="65" t="s">
        <v>46</v>
      </c>
      <c r="G66" s="254"/>
      <c r="H66" s="45" t="s">
        <v>67</v>
      </c>
      <c r="I66" s="274" t="str">
        <f>IF(OR(D55="cooperative learning",D60="cooperative learning", D66="cooperative learning"),"CCEU5 - competenza personale, sociale e capacità di imparare ad imparare"," - ")</f>
        <v xml:space="preserve"> - </v>
      </c>
      <c r="J66" s="275"/>
      <c r="K66" s="72" t="s">
        <v>48</v>
      </c>
      <c r="L66" s="100" t="s">
        <v>68</v>
      </c>
      <c r="M66" s="114"/>
      <c r="N66" s="69"/>
      <c r="O66" s="14"/>
      <c r="P66" s="36" t="e" cm="1">
        <f t="array" ref="P66">INDEX($L$57:$L$66,MAX(IF($M$57:$M$66="Sì",ROW($M$57:$M$66)))-56)</f>
        <v>#VALUE!</v>
      </c>
      <c r="Q66" s="14"/>
      <c r="R66" s="14"/>
      <c r="S66" s="14"/>
      <c r="T66" s="14"/>
      <c r="U66" s="14"/>
      <c r="V66" s="14"/>
      <c r="W66" s="14"/>
      <c r="X66" s="14"/>
      <c r="Y66" s="14"/>
      <c r="Z66" s="14"/>
      <c r="AA66" s="14"/>
      <c r="AB66" s="14"/>
      <c r="AC66" s="14"/>
      <c r="AD66" s="14"/>
    </row>
    <row r="67" spans="1:30" ht="12.95" customHeight="1">
      <c r="A67" s="331"/>
      <c r="B67" s="313"/>
      <c r="C67" s="221"/>
      <c r="D67" s="245"/>
      <c r="E67" s="254"/>
      <c r="F67" s="248"/>
      <c r="G67" s="254"/>
      <c r="H67" s="475" t="s">
        <v>69</v>
      </c>
      <c r="I67" s="290" t="str">
        <f>IF(I66="CCEU5 - competenza personale, sociale e capacità di imparare ad imparare","Collaborare in gruppo per la realizzazione del prodotto/servizio, nel rispetto del ruolo dei compiti e dei tempi assegnati, comunicando in modo corretto.", " - ")</f>
        <v xml:space="preserve"> - </v>
      </c>
      <c r="J67" s="291"/>
      <c r="K67" s="359" t="str">
        <f>IF(I66=" - ", " - ", "Rubrica di processo")</f>
        <v xml:space="preserve"> - </v>
      </c>
      <c r="L67" s="251" t="s">
        <v>41</v>
      </c>
      <c r="M67" s="252"/>
      <c r="N67" s="214"/>
      <c r="O67" s="14"/>
      <c r="P67" s="14"/>
      <c r="Q67" s="14"/>
      <c r="R67" s="14"/>
      <c r="S67" s="14"/>
      <c r="T67" s="14"/>
      <c r="U67" s="14"/>
      <c r="V67" s="14"/>
      <c r="W67" s="14"/>
      <c r="X67" s="14"/>
      <c r="Y67" s="14"/>
      <c r="Z67" s="14"/>
      <c r="AA67" s="14"/>
      <c r="AB67" s="14"/>
      <c r="AC67" s="14"/>
      <c r="AD67" s="14"/>
    </row>
    <row r="68" spans="1:30" ht="12.95" customHeight="1">
      <c r="A68" s="331"/>
      <c r="B68" s="313"/>
      <c r="C68" s="221"/>
      <c r="D68" s="246"/>
      <c r="E68" s="254"/>
      <c r="F68" s="249"/>
      <c r="G68" s="254"/>
      <c r="H68" s="476"/>
      <c r="I68" s="292"/>
      <c r="J68" s="293"/>
      <c r="K68" s="360"/>
      <c r="L68" s="251"/>
      <c r="M68" s="252"/>
      <c r="N68" s="214"/>
      <c r="O68" s="14"/>
      <c r="P68" s="14"/>
      <c r="Q68" s="14"/>
      <c r="R68" s="14"/>
      <c r="S68" s="14"/>
      <c r="T68" s="14"/>
      <c r="U68" s="14"/>
      <c r="V68" s="14"/>
      <c r="W68" s="14"/>
      <c r="X68" s="14"/>
      <c r="Y68" s="14"/>
      <c r="Z68" s="14"/>
      <c r="AA68" s="14"/>
      <c r="AB68" s="14"/>
      <c r="AC68" s="14"/>
      <c r="AD68" s="14"/>
    </row>
    <row r="69" spans="1:30" ht="12.95" customHeight="1">
      <c r="A69" s="331"/>
      <c r="B69" s="313"/>
      <c r="C69" s="221"/>
      <c r="D69" s="246"/>
      <c r="E69" s="254"/>
      <c r="F69" s="249"/>
      <c r="G69" s="254"/>
      <c r="H69" s="476"/>
      <c r="I69" s="292"/>
      <c r="J69" s="293"/>
      <c r="K69" s="361"/>
      <c r="L69" s="251"/>
      <c r="M69" s="252"/>
      <c r="N69" s="214"/>
      <c r="O69" s="14"/>
      <c r="P69" s="14"/>
      <c r="Q69" s="14"/>
      <c r="R69" s="14"/>
      <c r="S69" s="14"/>
      <c r="T69" s="14"/>
      <c r="U69" s="14"/>
      <c r="V69" s="14"/>
      <c r="W69" s="14"/>
      <c r="X69" s="14"/>
      <c r="Y69" s="14"/>
      <c r="Z69" s="14"/>
      <c r="AA69" s="14"/>
      <c r="AB69" s="14"/>
      <c r="AC69" s="14"/>
      <c r="AD69" s="14"/>
    </row>
    <row r="70" spans="1:30" ht="15.6">
      <c r="A70" s="332"/>
      <c r="B70" s="314"/>
      <c r="C70" s="222"/>
      <c r="D70" s="247"/>
      <c r="E70" s="255"/>
      <c r="F70" s="250"/>
      <c r="G70" s="255"/>
      <c r="H70" s="477"/>
      <c r="I70" s="294"/>
      <c r="J70" s="295"/>
      <c r="K70" s="178"/>
      <c r="L70" s="251"/>
      <c r="M70" s="252"/>
      <c r="N70" s="214"/>
      <c r="O70" s="14"/>
      <c r="P70" s="14"/>
      <c r="Q70" s="14"/>
      <c r="R70" s="14"/>
      <c r="S70" s="14"/>
      <c r="T70" s="14"/>
      <c r="U70" s="14"/>
      <c r="V70" s="14"/>
      <c r="W70" s="14"/>
      <c r="X70" s="14"/>
      <c r="Y70" s="14"/>
      <c r="Z70" s="14"/>
      <c r="AA70" s="14"/>
      <c r="AB70" s="14"/>
      <c r="AC70" s="14"/>
      <c r="AD70" s="14"/>
    </row>
    <row r="71" spans="1:30" ht="47.25" customHeight="1">
      <c r="A71" s="407" t="s">
        <v>73</v>
      </c>
      <c r="B71" s="312"/>
      <c r="C71" s="220"/>
      <c r="D71" s="65" t="s">
        <v>46</v>
      </c>
      <c r="E71" s="253"/>
      <c r="F71" s="65" t="s">
        <v>46</v>
      </c>
      <c r="G71" s="253"/>
      <c r="H71" s="460" t="s">
        <v>47</v>
      </c>
      <c r="I71" s="258"/>
      <c r="J71" s="260" t="e">
        <f>VLOOKUP(MID(I71,1,255),'Impianto di base'!$E$10:$F$21,2,0)</f>
        <v>#N/A</v>
      </c>
      <c r="K71" s="458" t="s">
        <v>48</v>
      </c>
      <c r="L71" s="470" t="s">
        <v>40</v>
      </c>
      <c r="M71" s="471"/>
      <c r="N71" s="102">
        <f>SUM(N73:N83)</f>
        <v>0</v>
      </c>
      <c r="O71" s="14"/>
      <c r="P71" s="14"/>
      <c r="Q71" s="14"/>
      <c r="R71" s="14"/>
      <c r="S71" s="14"/>
      <c r="T71" s="14"/>
      <c r="U71" s="14"/>
      <c r="V71" s="14"/>
      <c r="W71" s="14"/>
      <c r="X71" s="14"/>
      <c r="Y71" s="14"/>
      <c r="Z71" s="14"/>
      <c r="AA71" s="14"/>
      <c r="AB71" s="14"/>
      <c r="AC71" s="14"/>
      <c r="AD71" s="14"/>
    </row>
    <row r="72" spans="1:30" ht="20.25" customHeight="1">
      <c r="A72" s="408"/>
      <c r="B72" s="313"/>
      <c r="C72" s="221"/>
      <c r="D72" s="223"/>
      <c r="E72" s="254"/>
      <c r="F72" s="223"/>
      <c r="G72" s="254"/>
      <c r="H72" s="461"/>
      <c r="I72" s="259"/>
      <c r="J72" s="260"/>
      <c r="K72" s="459"/>
      <c r="L72" s="392" t="s">
        <v>50</v>
      </c>
      <c r="M72" s="392"/>
      <c r="N72" s="47" t="s">
        <v>51</v>
      </c>
      <c r="O72" s="14"/>
      <c r="P72" s="14"/>
      <c r="Q72" s="14"/>
      <c r="R72" s="14"/>
      <c r="S72" s="14"/>
      <c r="T72" s="14"/>
      <c r="U72" s="14"/>
      <c r="V72" s="14"/>
      <c r="W72" s="14"/>
      <c r="X72" s="14"/>
      <c r="Y72" s="14"/>
      <c r="Z72" s="14"/>
      <c r="AA72" s="14"/>
      <c r="AB72" s="14"/>
      <c r="AC72" s="14"/>
      <c r="AD72" s="14"/>
    </row>
    <row r="73" spans="1:30" ht="28.5" customHeight="1">
      <c r="A73" s="404"/>
      <c r="B73" s="313"/>
      <c r="C73" s="221"/>
      <c r="D73" s="224"/>
      <c r="E73" s="254"/>
      <c r="F73" s="224"/>
      <c r="G73" s="254"/>
      <c r="H73" s="273" t="s">
        <v>52</v>
      </c>
      <c r="I73" s="231"/>
      <c r="J73" s="232"/>
      <c r="K73" s="65" t="s">
        <v>53</v>
      </c>
      <c r="L73" s="101" t="s">
        <v>54</v>
      </c>
      <c r="M73" s="113"/>
      <c r="N73" s="67"/>
      <c r="O73" s="14"/>
      <c r="P73" s="14"/>
      <c r="Q73" s="14"/>
      <c r="R73" s="14"/>
      <c r="S73" s="14"/>
      <c r="T73" s="14"/>
      <c r="U73" s="14"/>
      <c r="V73" s="14"/>
      <c r="W73" s="14"/>
      <c r="X73" s="14"/>
      <c r="Y73" s="14"/>
      <c r="Z73" s="14"/>
      <c r="AA73" s="14"/>
      <c r="AB73" s="14"/>
      <c r="AC73" s="14"/>
      <c r="AD73" s="14"/>
    </row>
    <row r="74" spans="1:30" ht="15.6">
      <c r="A74" s="405"/>
      <c r="B74" s="313"/>
      <c r="C74" s="221"/>
      <c r="D74" s="224"/>
      <c r="E74" s="254"/>
      <c r="F74" s="224"/>
      <c r="G74" s="254"/>
      <c r="H74" s="273"/>
      <c r="I74" s="233"/>
      <c r="J74" s="234"/>
      <c r="K74" s="178"/>
      <c r="L74" s="101" t="s">
        <v>55</v>
      </c>
      <c r="M74" s="113"/>
      <c r="N74" s="67"/>
      <c r="O74" s="14"/>
      <c r="P74" s="14"/>
      <c r="Q74" s="14"/>
      <c r="R74" s="14"/>
      <c r="S74" s="14"/>
      <c r="T74" s="14"/>
      <c r="U74" s="14"/>
      <c r="V74" s="14"/>
      <c r="W74" s="14"/>
      <c r="X74" s="14"/>
      <c r="Y74" s="14"/>
      <c r="Z74" s="14"/>
      <c r="AA74" s="14"/>
      <c r="AB74" s="14"/>
      <c r="AC74" s="14"/>
      <c r="AD74" s="14"/>
    </row>
    <row r="75" spans="1:30" ht="15.6">
      <c r="A75" s="405"/>
      <c r="B75" s="313"/>
      <c r="C75" s="221"/>
      <c r="D75" s="225"/>
      <c r="E75" s="254"/>
      <c r="F75" s="225"/>
      <c r="G75" s="254"/>
      <c r="H75" s="273" t="s">
        <v>56</v>
      </c>
      <c r="I75" s="231"/>
      <c r="J75" s="232"/>
      <c r="K75" s="65" t="s">
        <v>53</v>
      </c>
      <c r="L75" s="101" t="s">
        <v>57</v>
      </c>
      <c r="M75" s="113"/>
      <c r="N75" s="67"/>
      <c r="O75" s="14"/>
      <c r="P75" s="14"/>
      <c r="Q75" s="14"/>
      <c r="R75" s="14"/>
      <c r="S75" s="14"/>
      <c r="T75" s="14"/>
      <c r="U75" s="14"/>
      <c r="V75" s="14"/>
      <c r="W75" s="14"/>
      <c r="X75" s="14"/>
      <c r="Y75" s="14"/>
      <c r="Z75" s="14"/>
      <c r="AA75" s="14"/>
      <c r="AB75" s="14"/>
      <c r="AC75" s="14"/>
      <c r="AD75" s="14"/>
    </row>
    <row r="76" spans="1:30" ht="21.75" customHeight="1">
      <c r="A76" s="405"/>
      <c r="B76" s="313"/>
      <c r="C76" s="221"/>
      <c r="D76" s="65" t="s">
        <v>46</v>
      </c>
      <c r="E76" s="254"/>
      <c r="F76" s="65" t="s">
        <v>46</v>
      </c>
      <c r="G76" s="254"/>
      <c r="H76" s="273"/>
      <c r="I76" s="233"/>
      <c r="J76" s="234"/>
      <c r="K76" s="178"/>
      <c r="L76" s="101" t="s">
        <v>58</v>
      </c>
      <c r="M76" s="113"/>
      <c r="N76" s="67"/>
      <c r="O76" s="14"/>
      <c r="P76" s="14"/>
      <c r="Q76" s="14"/>
      <c r="R76" s="14"/>
      <c r="S76" s="14"/>
      <c r="T76" s="14"/>
      <c r="U76" s="14"/>
      <c r="V76" s="14"/>
      <c r="W76" s="14"/>
      <c r="X76" s="14"/>
      <c r="Y76" s="14"/>
      <c r="Z76" s="14"/>
      <c r="AA76" s="14"/>
      <c r="AB76" s="14"/>
      <c r="AC76" s="14"/>
      <c r="AD76" s="14"/>
    </row>
    <row r="77" spans="1:30" ht="30">
      <c r="A77" s="405"/>
      <c r="B77" s="313"/>
      <c r="C77" s="222"/>
      <c r="D77" s="235"/>
      <c r="E77" s="254"/>
      <c r="F77" s="238"/>
      <c r="G77" s="254"/>
      <c r="H77" s="49" t="s">
        <v>59</v>
      </c>
      <c r="I77" s="29"/>
      <c r="J77" s="20" t="e">
        <f>VLOOKUP(MID(I77,1,255),raccordi!$B$2:$C$19,2,0)</f>
        <v>#N/A</v>
      </c>
      <c r="K77" s="73" t="s">
        <v>48</v>
      </c>
      <c r="L77" s="101" t="s">
        <v>60</v>
      </c>
      <c r="M77" s="113"/>
      <c r="N77" s="67"/>
      <c r="O77" s="14"/>
      <c r="P77" s="14"/>
      <c r="Q77" s="14"/>
      <c r="R77" s="14"/>
      <c r="S77" s="14"/>
      <c r="T77" s="14"/>
      <c r="U77" s="14"/>
      <c r="V77" s="14"/>
      <c r="W77" s="14"/>
      <c r="X77" s="14"/>
      <c r="Y77" s="14"/>
      <c r="Z77" s="14"/>
      <c r="AA77" s="14"/>
      <c r="AB77" s="14"/>
      <c r="AC77" s="14"/>
      <c r="AD77" s="14"/>
    </row>
    <row r="78" spans="1:30" ht="15.6">
      <c r="A78" s="405"/>
      <c r="B78" s="313"/>
      <c r="C78" s="220"/>
      <c r="D78" s="236"/>
      <c r="E78" s="254"/>
      <c r="F78" s="239"/>
      <c r="G78" s="254"/>
      <c r="H78" s="273" t="s">
        <v>61</v>
      </c>
      <c r="I78" s="241"/>
      <c r="J78" s="242"/>
      <c r="K78" s="65" t="s">
        <v>53</v>
      </c>
      <c r="L78" s="101" t="s">
        <v>62</v>
      </c>
      <c r="M78" s="113"/>
      <c r="N78" s="67"/>
      <c r="O78" s="14"/>
      <c r="P78" s="14"/>
      <c r="Q78" s="14"/>
      <c r="R78" s="14"/>
      <c r="S78" s="14"/>
      <c r="T78" s="14"/>
      <c r="U78" s="14"/>
      <c r="V78" s="14"/>
      <c r="W78" s="14"/>
      <c r="X78" s="14"/>
      <c r="Y78" s="14"/>
      <c r="Z78" s="14"/>
      <c r="AA78" s="14"/>
      <c r="AB78" s="14"/>
      <c r="AC78" s="14"/>
      <c r="AD78" s="14"/>
    </row>
    <row r="79" spans="1:30" ht="15.6">
      <c r="A79" s="405"/>
      <c r="B79" s="313"/>
      <c r="C79" s="221"/>
      <c r="D79" s="236"/>
      <c r="E79" s="254"/>
      <c r="F79" s="239"/>
      <c r="G79" s="254"/>
      <c r="H79" s="273"/>
      <c r="I79" s="243"/>
      <c r="J79" s="244"/>
      <c r="K79" s="178"/>
      <c r="L79" s="101" t="s">
        <v>63</v>
      </c>
      <c r="M79" s="113"/>
      <c r="N79" s="67"/>
      <c r="O79" s="14"/>
      <c r="P79" s="14"/>
      <c r="Q79" s="14"/>
      <c r="R79" s="14"/>
      <c r="S79" s="14"/>
      <c r="T79" s="14"/>
      <c r="U79" s="14"/>
      <c r="V79" s="14"/>
      <c r="W79" s="14"/>
      <c r="X79" s="14"/>
      <c r="Y79" s="14"/>
      <c r="Z79" s="14"/>
      <c r="AA79" s="14"/>
      <c r="AB79" s="14"/>
      <c r="AC79" s="14"/>
      <c r="AD79" s="14"/>
    </row>
    <row r="80" spans="1:30" ht="15.6">
      <c r="A80" s="405"/>
      <c r="B80" s="313"/>
      <c r="C80" s="221"/>
      <c r="D80" s="236"/>
      <c r="E80" s="254"/>
      <c r="F80" s="239"/>
      <c r="G80" s="254"/>
      <c r="H80" s="273" t="s">
        <v>64</v>
      </c>
      <c r="I80" s="241"/>
      <c r="J80" s="242"/>
      <c r="K80" s="65" t="s">
        <v>53</v>
      </c>
      <c r="L80" s="101" t="s">
        <v>65</v>
      </c>
      <c r="M80" s="113"/>
      <c r="N80" s="67"/>
      <c r="O80" s="14"/>
      <c r="P80" s="14"/>
      <c r="Q80" s="14"/>
      <c r="R80" s="14"/>
      <c r="S80" s="14"/>
      <c r="T80" s="14"/>
      <c r="U80" s="14"/>
      <c r="V80" s="14"/>
      <c r="W80" s="14"/>
      <c r="X80" s="14"/>
      <c r="Y80" s="14"/>
      <c r="Z80" s="14"/>
      <c r="AA80" s="14"/>
      <c r="AB80" s="14"/>
      <c r="AC80" s="14"/>
      <c r="AD80" s="14"/>
    </row>
    <row r="81" spans="1:30" ht="15.6">
      <c r="A81" s="405"/>
      <c r="B81" s="313"/>
      <c r="C81" s="221"/>
      <c r="D81" s="237"/>
      <c r="E81" s="254"/>
      <c r="F81" s="240"/>
      <c r="G81" s="254"/>
      <c r="H81" s="273"/>
      <c r="I81" s="243"/>
      <c r="J81" s="244"/>
      <c r="K81" s="178"/>
      <c r="L81" s="101" t="s">
        <v>66</v>
      </c>
      <c r="M81" s="113"/>
      <c r="N81" s="67"/>
      <c r="O81" s="14"/>
      <c r="P81" s="14"/>
      <c r="Q81" s="14"/>
      <c r="R81" s="14"/>
      <c r="S81" s="14"/>
      <c r="T81" s="14"/>
      <c r="U81" s="14"/>
      <c r="V81" s="14"/>
      <c r="W81" s="14"/>
      <c r="X81" s="14"/>
      <c r="Y81" s="14"/>
      <c r="Z81" s="14"/>
      <c r="AA81" s="14"/>
      <c r="AB81" s="14"/>
      <c r="AC81" s="14"/>
      <c r="AD81" s="14"/>
    </row>
    <row r="82" spans="1:30" ht="30">
      <c r="A82" s="405"/>
      <c r="B82" s="313"/>
      <c r="C82" s="221"/>
      <c r="D82" s="65" t="s">
        <v>46</v>
      </c>
      <c r="E82" s="254"/>
      <c r="F82" s="65" t="s">
        <v>46</v>
      </c>
      <c r="G82" s="254"/>
      <c r="H82" s="48" t="s">
        <v>67</v>
      </c>
      <c r="I82" s="274" t="str">
        <f>IF(OR(D71="cooperative learning",D76="cooperative learning", D82="cooperative learning"),"CCEU5 - competenza personale, sociale e capacità di imparare ad imparare"," - ")</f>
        <v xml:space="preserve"> - </v>
      </c>
      <c r="J82" s="275"/>
      <c r="K82" s="73" t="s">
        <v>48</v>
      </c>
      <c r="L82" s="101" t="s">
        <v>68</v>
      </c>
      <c r="M82" s="114"/>
      <c r="N82" s="69"/>
      <c r="O82" s="14"/>
      <c r="P82" s="36" t="e" cm="1">
        <f t="array" ref="P82">INDEX($L$73:$L$82,MAX(IF($M$73:$M$82="Sì",ROW($M$73:$M$82)))-72)</f>
        <v>#VALUE!</v>
      </c>
      <c r="Q82" s="14"/>
      <c r="R82" s="14"/>
      <c r="S82" s="14"/>
      <c r="T82" s="14"/>
      <c r="U82" s="14"/>
      <c r="V82" s="14"/>
      <c r="W82" s="14"/>
      <c r="X82" s="14"/>
      <c r="Y82" s="14"/>
      <c r="Z82" s="14"/>
      <c r="AA82" s="14"/>
      <c r="AB82" s="14"/>
      <c r="AC82" s="14"/>
      <c r="AD82" s="14"/>
    </row>
    <row r="83" spans="1:30" ht="12.95" customHeight="1">
      <c r="A83" s="405"/>
      <c r="B83" s="313"/>
      <c r="C83" s="221"/>
      <c r="D83" s="245"/>
      <c r="E83" s="254"/>
      <c r="F83" s="248"/>
      <c r="G83" s="254"/>
      <c r="H83" s="401" t="s">
        <v>69</v>
      </c>
      <c r="I83" s="290" t="str">
        <f>IF(I82="CCEU5 - competenza personale, sociale e capacità di imparare ad imparare","Collaborare in gruppo per la realizzazione del prodotto/servizio, nel rispetto del ruolo dei compiti e dei tempi assegnati, comunicando in modo corretto.", " - ")</f>
        <v xml:space="preserve"> - </v>
      </c>
      <c r="J83" s="291"/>
      <c r="K83" s="359" t="str">
        <f>IF(I82=" - ", " - ", "Rubrica di processo")</f>
        <v xml:space="preserve"> - </v>
      </c>
      <c r="L83" s="251" t="s">
        <v>41</v>
      </c>
      <c r="M83" s="252"/>
      <c r="N83" s="214"/>
      <c r="O83" s="14"/>
      <c r="P83" s="14"/>
      <c r="Q83" s="14"/>
      <c r="R83" s="14"/>
      <c r="S83" s="14"/>
      <c r="T83" s="14"/>
      <c r="U83" s="14"/>
      <c r="V83" s="14"/>
      <c r="W83" s="14"/>
      <c r="X83" s="14"/>
      <c r="Y83" s="14"/>
      <c r="Z83" s="14"/>
      <c r="AA83" s="14"/>
      <c r="AB83" s="14"/>
      <c r="AC83" s="14"/>
      <c r="AD83" s="14"/>
    </row>
    <row r="84" spans="1:30" ht="12.95" customHeight="1">
      <c r="A84" s="405"/>
      <c r="B84" s="313"/>
      <c r="C84" s="221"/>
      <c r="D84" s="246"/>
      <c r="E84" s="254"/>
      <c r="F84" s="249"/>
      <c r="G84" s="254"/>
      <c r="H84" s="402"/>
      <c r="I84" s="292"/>
      <c r="J84" s="293"/>
      <c r="K84" s="360"/>
      <c r="L84" s="251"/>
      <c r="M84" s="252"/>
      <c r="N84" s="214"/>
      <c r="O84" s="14"/>
      <c r="P84" s="14"/>
      <c r="Q84" s="14"/>
      <c r="R84" s="14"/>
      <c r="S84" s="14"/>
      <c r="T84" s="14"/>
      <c r="U84" s="14"/>
      <c r="V84" s="14"/>
      <c r="W84" s="14"/>
      <c r="X84" s="14"/>
      <c r="Y84" s="14"/>
      <c r="Z84" s="14"/>
      <c r="AA84" s="14"/>
      <c r="AB84" s="14"/>
      <c r="AC84" s="14"/>
      <c r="AD84" s="14"/>
    </row>
    <row r="85" spans="1:30" ht="12.95" customHeight="1">
      <c r="A85" s="405"/>
      <c r="B85" s="313"/>
      <c r="C85" s="221"/>
      <c r="D85" s="246"/>
      <c r="E85" s="254"/>
      <c r="F85" s="249"/>
      <c r="G85" s="254"/>
      <c r="H85" s="402"/>
      <c r="I85" s="292"/>
      <c r="J85" s="293"/>
      <c r="K85" s="361"/>
      <c r="L85" s="251"/>
      <c r="M85" s="252"/>
      <c r="N85" s="214"/>
      <c r="O85" s="14"/>
      <c r="P85" s="14"/>
      <c r="Q85" s="14"/>
      <c r="R85" s="14"/>
      <c r="S85" s="14"/>
      <c r="T85" s="14"/>
      <c r="U85" s="14"/>
      <c r="V85" s="14"/>
      <c r="W85" s="14"/>
      <c r="X85" s="14"/>
      <c r="Y85" s="14"/>
      <c r="Z85" s="14"/>
      <c r="AA85" s="14"/>
      <c r="AB85" s="14"/>
      <c r="AC85" s="14"/>
      <c r="AD85" s="14"/>
    </row>
    <row r="86" spans="1:30" ht="15.6">
      <c r="A86" s="406"/>
      <c r="B86" s="314"/>
      <c r="C86" s="222"/>
      <c r="D86" s="247"/>
      <c r="E86" s="255"/>
      <c r="F86" s="250"/>
      <c r="G86" s="255"/>
      <c r="H86" s="403"/>
      <c r="I86" s="294"/>
      <c r="J86" s="295"/>
      <c r="K86" s="178"/>
      <c r="L86" s="251"/>
      <c r="M86" s="252"/>
      <c r="N86" s="214"/>
      <c r="O86" s="14"/>
      <c r="P86" s="14"/>
      <c r="Q86" s="14"/>
      <c r="R86" s="14"/>
      <c r="S86" s="14"/>
      <c r="T86" s="14"/>
      <c r="U86" s="14"/>
      <c r="V86" s="14"/>
      <c r="W86" s="14"/>
      <c r="X86" s="14"/>
      <c r="Y86" s="14"/>
      <c r="Z86" s="14"/>
      <c r="AA86" s="14"/>
      <c r="AB86" s="14"/>
      <c r="AC86" s="14"/>
      <c r="AD86" s="14"/>
    </row>
    <row r="87" spans="1:30" ht="47.25" customHeight="1">
      <c r="A87" s="395" t="s">
        <v>74</v>
      </c>
      <c r="B87" s="312"/>
      <c r="C87" s="220"/>
      <c r="D87" s="65" t="s">
        <v>46</v>
      </c>
      <c r="E87" s="253"/>
      <c r="F87" s="65" t="s">
        <v>46</v>
      </c>
      <c r="G87" s="253"/>
      <c r="H87" s="399" t="s">
        <v>47</v>
      </c>
      <c r="I87" s="258"/>
      <c r="J87" s="260" t="e">
        <f>VLOOKUP(MID(I87,1,255),'Impianto di base'!$E$10:$F$21,2,0)</f>
        <v>#N/A</v>
      </c>
      <c r="K87" s="397" t="s">
        <v>48</v>
      </c>
      <c r="L87" s="393" t="s">
        <v>40</v>
      </c>
      <c r="M87" s="394"/>
      <c r="N87" s="103">
        <f>SUM(N89:N99)</f>
        <v>0</v>
      </c>
      <c r="O87" s="14"/>
      <c r="P87" s="14"/>
      <c r="Q87" s="14"/>
      <c r="R87" s="14"/>
      <c r="S87" s="14"/>
      <c r="T87" s="14"/>
      <c r="U87" s="14"/>
      <c r="V87" s="14"/>
      <c r="W87" s="14"/>
      <c r="X87" s="14"/>
      <c r="Y87" s="14"/>
      <c r="Z87" s="14"/>
      <c r="AA87" s="14"/>
      <c r="AB87" s="14"/>
      <c r="AC87" s="14"/>
      <c r="AD87" s="14"/>
    </row>
    <row r="88" spans="1:30" ht="20.25" customHeight="1">
      <c r="A88" s="396"/>
      <c r="B88" s="313"/>
      <c r="C88" s="221"/>
      <c r="D88" s="223"/>
      <c r="E88" s="254"/>
      <c r="F88" s="223"/>
      <c r="G88" s="254"/>
      <c r="H88" s="400"/>
      <c r="I88" s="259"/>
      <c r="J88" s="260"/>
      <c r="K88" s="398"/>
      <c r="L88" s="390" t="s">
        <v>50</v>
      </c>
      <c r="M88" s="390"/>
      <c r="N88" s="50" t="s">
        <v>51</v>
      </c>
      <c r="O88" s="14"/>
      <c r="P88" s="14"/>
      <c r="Q88" s="14"/>
      <c r="R88" s="14"/>
      <c r="S88" s="14"/>
      <c r="T88" s="14"/>
      <c r="U88" s="14"/>
      <c r="V88" s="14"/>
      <c r="W88" s="14"/>
      <c r="X88" s="14"/>
      <c r="Y88" s="14"/>
      <c r="Z88" s="14"/>
      <c r="AA88" s="14"/>
      <c r="AB88" s="14"/>
      <c r="AC88" s="14"/>
      <c r="AD88" s="14"/>
    </row>
    <row r="89" spans="1:30" ht="15.75" customHeight="1">
      <c r="A89" s="417"/>
      <c r="B89" s="313"/>
      <c r="C89" s="221"/>
      <c r="D89" s="224"/>
      <c r="E89" s="254"/>
      <c r="F89" s="224"/>
      <c r="G89" s="254"/>
      <c r="H89" s="335" t="s">
        <v>52</v>
      </c>
      <c r="I89" s="231"/>
      <c r="J89" s="232"/>
      <c r="K89" s="65" t="s">
        <v>53</v>
      </c>
      <c r="L89" s="104" t="s">
        <v>54</v>
      </c>
      <c r="M89" s="113"/>
      <c r="N89" s="67"/>
      <c r="O89" s="14"/>
      <c r="P89" s="14"/>
      <c r="Q89" s="14"/>
      <c r="R89" s="14"/>
      <c r="S89" s="14"/>
      <c r="T89" s="14"/>
      <c r="U89" s="14"/>
      <c r="V89" s="14"/>
      <c r="W89" s="14"/>
      <c r="X89" s="14"/>
      <c r="Y89" s="14"/>
      <c r="Z89" s="14"/>
      <c r="AA89" s="14"/>
      <c r="AB89" s="14"/>
      <c r="AC89" s="14"/>
      <c r="AD89" s="14"/>
    </row>
    <row r="90" spans="1:30" ht="15.75" customHeight="1">
      <c r="A90" s="418"/>
      <c r="B90" s="313"/>
      <c r="C90" s="221"/>
      <c r="D90" s="224"/>
      <c r="E90" s="254"/>
      <c r="F90" s="224"/>
      <c r="G90" s="254"/>
      <c r="H90" s="335"/>
      <c r="I90" s="233"/>
      <c r="J90" s="234"/>
      <c r="K90" s="178"/>
      <c r="L90" s="104" t="s">
        <v>55</v>
      </c>
      <c r="M90" s="113"/>
      <c r="N90" s="67"/>
      <c r="O90" s="14"/>
      <c r="P90" s="14"/>
      <c r="Q90" s="14"/>
      <c r="R90" s="14"/>
      <c r="S90" s="14"/>
      <c r="T90" s="14"/>
      <c r="U90" s="14"/>
      <c r="V90" s="14"/>
      <c r="W90" s="14"/>
      <c r="X90" s="14"/>
      <c r="Y90" s="14"/>
      <c r="Z90" s="14"/>
      <c r="AA90" s="14"/>
      <c r="AB90" s="14"/>
      <c r="AC90" s="14"/>
      <c r="AD90" s="14"/>
    </row>
    <row r="91" spans="1:30" ht="15.75" customHeight="1">
      <c r="A91" s="418"/>
      <c r="B91" s="313"/>
      <c r="C91" s="221"/>
      <c r="D91" s="225"/>
      <c r="E91" s="254"/>
      <c r="F91" s="225"/>
      <c r="G91" s="254"/>
      <c r="H91" s="335" t="s">
        <v>56</v>
      </c>
      <c r="I91" s="231"/>
      <c r="J91" s="232"/>
      <c r="K91" s="65" t="s">
        <v>53</v>
      </c>
      <c r="L91" s="104" t="s">
        <v>57</v>
      </c>
      <c r="M91" s="113"/>
      <c r="N91" s="67"/>
      <c r="O91" s="14"/>
      <c r="P91" s="14"/>
      <c r="Q91" s="14"/>
      <c r="R91" s="14"/>
      <c r="S91" s="14"/>
      <c r="T91" s="14"/>
      <c r="U91" s="14"/>
      <c r="V91" s="14"/>
      <c r="W91" s="14"/>
      <c r="X91" s="14"/>
      <c r="Y91" s="14"/>
      <c r="Z91" s="14"/>
      <c r="AA91" s="14"/>
      <c r="AB91" s="14"/>
      <c r="AC91" s="14"/>
      <c r="AD91" s="14"/>
    </row>
    <row r="92" spans="1:30" ht="22.5" customHeight="1">
      <c r="A92" s="418"/>
      <c r="B92" s="313"/>
      <c r="C92" s="221"/>
      <c r="D92" s="65" t="s">
        <v>46</v>
      </c>
      <c r="E92" s="254"/>
      <c r="F92" s="65" t="s">
        <v>46</v>
      </c>
      <c r="G92" s="254"/>
      <c r="H92" s="335"/>
      <c r="I92" s="233"/>
      <c r="J92" s="234"/>
      <c r="K92" s="178"/>
      <c r="L92" s="104" t="s">
        <v>58</v>
      </c>
      <c r="M92" s="113"/>
      <c r="N92" s="67"/>
      <c r="O92" s="14"/>
      <c r="P92" s="14"/>
      <c r="Q92" s="14"/>
      <c r="R92" s="14"/>
      <c r="S92" s="14"/>
      <c r="T92" s="14"/>
      <c r="U92" s="14"/>
      <c r="V92" s="14"/>
      <c r="W92" s="14"/>
      <c r="X92" s="14"/>
      <c r="Y92" s="14"/>
      <c r="Z92" s="14"/>
      <c r="AA92" s="14"/>
      <c r="AB92" s="14"/>
      <c r="AC92" s="14"/>
      <c r="AD92" s="14"/>
    </row>
    <row r="93" spans="1:30" ht="30">
      <c r="A93" s="418"/>
      <c r="B93" s="313"/>
      <c r="C93" s="222"/>
      <c r="D93" s="235"/>
      <c r="E93" s="254"/>
      <c r="F93" s="238"/>
      <c r="G93" s="254"/>
      <c r="H93" s="52" t="s">
        <v>59</v>
      </c>
      <c r="I93" s="29"/>
      <c r="J93" s="20" t="e">
        <f>VLOOKUP(MID(I93,1,255),'Impianto di base'!$E$10:$F$21,2,0)</f>
        <v>#N/A</v>
      </c>
      <c r="K93" s="74" t="s">
        <v>48</v>
      </c>
      <c r="L93" s="104" t="s">
        <v>60</v>
      </c>
      <c r="M93" s="113"/>
      <c r="N93" s="67"/>
      <c r="O93" s="14"/>
      <c r="P93" s="14"/>
      <c r="Q93" s="14"/>
      <c r="R93" s="14"/>
      <c r="S93" s="14"/>
      <c r="T93" s="14"/>
      <c r="U93" s="14"/>
      <c r="V93" s="14"/>
      <c r="W93" s="14"/>
      <c r="X93" s="14"/>
      <c r="Y93" s="14"/>
      <c r="Z93" s="14"/>
      <c r="AA93" s="14"/>
      <c r="AB93" s="14"/>
      <c r="AC93" s="14"/>
      <c r="AD93" s="14"/>
    </row>
    <row r="94" spans="1:30" ht="15.75" customHeight="1">
      <c r="A94" s="418"/>
      <c r="B94" s="313"/>
      <c r="C94" s="220"/>
      <c r="D94" s="236"/>
      <c r="E94" s="254"/>
      <c r="F94" s="239"/>
      <c r="G94" s="254"/>
      <c r="H94" s="335" t="s">
        <v>61</v>
      </c>
      <c r="I94" s="241"/>
      <c r="J94" s="242"/>
      <c r="K94" s="65" t="s">
        <v>53</v>
      </c>
      <c r="L94" s="104" t="s">
        <v>62</v>
      </c>
      <c r="M94" s="113"/>
      <c r="N94" s="67"/>
      <c r="O94" s="14"/>
      <c r="P94" s="14"/>
      <c r="Q94" s="14"/>
      <c r="R94" s="14"/>
      <c r="S94" s="14"/>
      <c r="T94" s="14"/>
      <c r="U94" s="14"/>
      <c r="V94" s="14"/>
      <c r="W94" s="14"/>
      <c r="X94" s="14"/>
      <c r="Y94" s="14"/>
      <c r="Z94" s="14"/>
      <c r="AA94" s="14"/>
      <c r="AB94" s="14"/>
      <c r="AC94" s="14"/>
      <c r="AD94" s="14"/>
    </row>
    <row r="95" spans="1:30" ht="15.75" customHeight="1">
      <c r="A95" s="418"/>
      <c r="B95" s="313"/>
      <c r="C95" s="221"/>
      <c r="D95" s="236"/>
      <c r="E95" s="254"/>
      <c r="F95" s="239"/>
      <c r="G95" s="254"/>
      <c r="H95" s="335"/>
      <c r="I95" s="243"/>
      <c r="J95" s="244"/>
      <c r="K95" s="178"/>
      <c r="L95" s="104" t="s">
        <v>63</v>
      </c>
      <c r="M95" s="113"/>
      <c r="N95" s="67"/>
      <c r="O95" s="14"/>
      <c r="P95" s="14"/>
      <c r="Q95" s="14"/>
      <c r="R95" s="14"/>
      <c r="S95" s="14"/>
      <c r="T95" s="14"/>
      <c r="U95" s="14"/>
      <c r="V95" s="14"/>
      <c r="W95" s="14"/>
      <c r="X95" s="14"/>
      <c r="Y95" s="14"/>
      <c r="Z95" s="14"/>
      <c r="AA95" s="14"/>
      <c r="AB95" s="14"/>
      <c r="AC95" s="14"/>
      <c r="AD95" s="14"/>
    </row>
    <row r="96" spans="1:30" ht="15.75" customHeight="1">
      <c r="A96" s="418"/>
      <c r="B96" s="313"/>
      <c r="C96" s="221"/>
      <c r="D96" s="236"/>
      <c r="E96" s="254"/>
      <c r="F96" s="239"/>
      <c r="G96" s="254"/>
      <c r="H96" s="335" t="s">
        <v>64</v>
      </c>
      <c r="I96" s="241"/>
      <c r="J96" s="242"/>
      <c r="K96" s="65" t="s">
        <v>53</v>
      </c>
      <c r="L96" s="104" t="s">
        <v>65</v>
      </c>
      <c r="M96" s="113"/>
      <c r="N96" s="67"/>
      <c r="O96" s="14"/>
      <c r="P96" s="14"/>
      <c r="Q96" s="14"/>
      <c r="R96" s="14"/>
      <c r="S96" s="14"/>
      <c r="T96" s="14"/>
      <c r="U96" s="14"/>
      <c r="V96" s="14"/>
      <c r="W96" s="14"/>
      <c r="X96" s="14"/>
      <c r="Y96" s="14"/>
      <c r="Z96" s="14"/>
      <c r="AA96" s="14"/>
      <c r="AB96" s="14"/>
      <c r="AC96" s="14"/>
      <c r="AD96" s="14"/>
    </row>
    <row r="97" spans="1:30" ht="15.75" customHeight="1">
      <c r="A97" s="418"/>
      <c r="B97" s="313"/>
      <c r="C97" s="221"/>
      <c r="D97" s="237"/>
      <c r="E97" s="254"/>
      <c r="F97" s="240"/>
      <c r="G97" s="254"/>
      <c r="H97" s="335"/>
      <c r="I97" s="243"/>
      <c r="J97" s="244"/>
      <c r="K97" s="178"/>
      <c r="L97" s="104" t="s">
        <v>66</v>
      </c>
      <c r="M97" s="113"/>
      <c r="N97" s="67"/>
      <c r="O97" s="14"/>
      <c r="P97" s="14"/>
      <c r="Q97" s="14"/>
      <c r="R97" s="14"/>
      <c r="S97" s="14"/>
      <c r="T97" s="14"/>
      <c r="U97" s="14"/>
      <c r="V97" s="14"/>
      <c r="W97" s="14"/>
      <c r="X97" s="14"/>
      <c r="Y97" s="14"/>
      <c r="Z97" s="14"/>
      <c r="AA97" s="14"/>
      <c r="AB97" s="14"/>
      <c r="AC97" s="14"/>
      <c r="AD97" s="14"/>
    </row>
    <row r="98" spans="1:30" ht="30">
      <c r="A98" s="418"/>
      <c r="B98" s="313"/>
      <c r="C98" s="221"/>
      <c r="D98" s="65" t="s">
        <v>46</v>
      </c>
      <c r="E98" s="254"/>
      <c r="F98" s="65" t="s">
        <v>46</v>
      </c>
      <c r="G98" s="254"/>
      <c r="H98" s="51" t="s">
        <v>67</v>
      </c>
      <c r="I98" s="274" t="str">
        <f>IF(OR(D87="cooperative learning",D92="cooperative learning", D98="cooperative learning"),"CCEU5 - competenza personale, sociale e capacità di imparare ad imparare"," - ")</f>
        <v xml:space="preserve"> - </v>
      </c>
      <c r="J98" s="275"/>
      <c r="K98" s="74" t="s">
        <v>48</v>
      </c>
      <c r="L98" s="104" t="s">
        <v>68</v>
      </c>
      <c r="M98" s="114"/>
      <c r="N98" s="69"/>
      <c r="O98" s="14"/>
      <c r="P98" s="36" t="e" cm="1">
        <f t="array" ref="P98">INDEX($L$89:$L$98,MAX(IF($M$89:$M$98="Sì",ROW($M$89:$M$98)))-88)</f>
        <v>#VALUE!</v>
      </c>
      <c r="Q98" s="14"/>
      <c r="R98" s="14"/>
      <c r="S98" s="14"/>
      <c r="T98" s="14"/>
      <c r="U98" s="14"/>
      <c r="V98" s="14"/>
      <c r="W98" s="14"/>
      <c r="X98" s="14"/>
      <c r="Y98" s="14"/>
      <c r="Z98" s="14"/>
      <c r="AA98" s="14"/>
      <c r="AB98" s="14"/>
      <c r="AC98" s="14"/>
      <c r="AD98" s="14"/>
    </row>
    <row r="99" spans="1:30" ht="15.75" customHeight="1">
      <c r="A99" s="418"/>
      <c r="B99" s="313"/>
      <c r="C99" s="221"/>
      <c r="D99" s="245"/>
      <c r="E99" s="254"/>
      <c r="F99" s="248"/>
      <c r="G99" s="254"/>
      <c r="H99" s="438" t="s">
        <v>69</v>
      </c>
      <c r="I99" s="290" t="str">
        <f>IF(I98="CCEU5 - competenza personale, sociale e capacità di imparare ad imparare","Collaborare in gruppo per la realizzazione del prodotto/servizio, nel rispetto del ruolo dei compiti e dei tempi assegnati, comunicando in modo corretto.", " - ")</f>
        <v xml:space="preserve"> - </v>
      </c>
      <c r="J99" s="291"/>
      <c r="K99" s="359" t="str">
        <f>IF(I98=" - ", " - ", "Rubrica di processo")</f>
        <v xml:space="preserve"> - </v>
      </c>
      <c r="L99" s="251" t="s">
        <v>41</v>
      </c>
      <c r="M99" s="252"/>
      <c r="N99" s="214"/>
      <c r="O99" s="14"/>
      <c r="P99" s="14"/>
      <c r="Q99" s="14"/>
      <c r="R99" s="14"/>
      <c r="S99" s="14"/>
      <c r="T99" s="14"/>
      <c r="U99" s="14"/>
      <c r="V99" s="14"/>
      <c r="W99" s="14"/>
      <c r="X99" s="14"/>
      <c r="Y99" s="14"/>
      <c r="Z99" s="14"/>
      <c r="AA99" s="14"/>
      <c r="AB99" s="14"/>
      <c r="AC99" s="14"/>
      <c r="AD99" s="14"/>
    </row>
    <row r="100" spans="1:30" ht="15.75" customHeight="1">
      <c r="A100" s="418"/>
      <c r="B100" s="313"/>
      <c r="C100" s="221"/>
      <c r="D100" s="246"/>
      <c r="E100" s="254"/>
      <c r="F100" s="249"/>
      <c r="G100" s="254"/>
      <c r="H100" s="439"/>
      <c r="I100" s="292"/>
      <c r="J100" s="293"/>
      <c r="K100" s="360"/>
      <c r="L100" s="251"/>
      <c r="M100" s="252"/>
      <c r="N100" s="214"/>
      <c r="O100" s="14"/>
      <c r="P100" s="14"/>
      <c r="Q100" s="14"/>
      <c r="R100" s="14"/>
      <c r="S100" s="14"/>
      <c r="T100" s="14"/>
      <c r="U100" s="14"/>
      <c r="V100" s="14"/>
      <c r="W100" s="14"/>
      <c r="X100" s="14"/>
      <c r="Y100" s="14"/>
      <c r="Z100" s="14"/>
      <c r="AA100" s="14"/>
      <c r="AB100" s="14"/>
      <c r="AC100" s="14"/>
      <c r="AD100" s="14"/>
    </row>
    <row r="101" spans="1:30" ht="15.75" customHeight="1">
      <c r="A101" s="418"/>
      <c r="B101" s="313"/>
      <c r="C101" s="221"/>
      <c r="D101" s="246"/>
      <c r="E101" s="254"/>
      <c r="F101" s="249"/>
      <c r="G101" s="254"/>
      <c r="H101" s="439"/>
      <c r="I101" s="292"/>
      <c r="J101" s="293"/>
      <c r="K101" s="361"/>
      <c r="L101" s="251"/>
      <c r="M101" s="252"/>
      <c r="N101" s="214"/>
      <c r="O101" s="14"/>
      <c r="P101" s="14"/>
      <c r="Q101" s="14"/>
      <c r="R101" s="14"/>
      <c r="S101" s="14"/>
      <c r="T101" s="14"/>
      <c r="U101" s="14"/>
      <c r="V101" s="14"/>
      <c r="W101" s="14"/>
      <c r="X101" s="14"/>
      <c r="Y101" s="14"/>
      <c r="Z101" s="14"/>
      <c r="AA101" s="14"/>
      <c r="AB101" s="14"/>
      <c r="AC101" s="14"/>
      <c r="AD101" s="14"/>
    </row>
    <row r="102" spans="1:30" ht="15.75" customHeight="1">
      <c r="A102" s="419"/>
      <c r="B102" s="314"/>
      <c r="C102" s="222"/>
      <c r="D102" s="247"/>
      <c r="E102" s="255"/>
      <c r="F102" s="250"/>
      <c r="G102" s="255"/>
      <c r="H102" s="440"/>
      <c r="I102" s="294"/>
      <c r="J102" s="295"/>
      <c r="K102" s="178"/>
      <c r="L102" s="251"/>
      <c r="M102" s="252"/>
      <c r="N102" s="214"/>
      <c r="O102" s="14"/>
      <c r="P102" s="14"/>
      <c r="Q102" s="14"/>
      <c r="R102" s="14"/>
      <c r="S102" s="14"/>
      <c r="T102" s="14"/>
      <c r="U102" s="14"/>
      <c r="V102" s="14"/>
      <c r="W102" s="14"/>
      <c r="X102" s="14"/>
      <c r="Y102" s="14"/>
      <c r="Z102" s="14"/>
      <c r="AA102" s="14"/>
      <c r="AB102" s="14"/>
      <c r="AC102" s="14"/>
      <c r="AD102" s="14"/>
    </row>
    <row r="103" spans="1:30" ht="47.25" customHeight="1">
      <c r="A103" s="409" t="s">
        <v>75</v>
      </c>
      <c r="B103" s="312"/>
      <c r="C103" s="220"/>
      <c r="D103" s="65" t="s">
        <v>46</v>
      </c>
      <c r="E103" s="253"/>
      <c r="F103" s="65" t="s">
        <v>46</v>
      </c>
      <c r="G103" s="253"/>
      <c r="H103" s="333" t="s">
        <v>47</v>
      </c>
      <c r="I103" s="258"/>
      <c r="J103" s="260" t="e">
        <f>VLOOKUP(MID(I103,1,255),'Impianto di base'!$E$10:$F$21,2,0)</f>
        <v>#N/A</v>
      </c>
      <c r="K103" s="412" t="s">
        <v>48</v>
      </c>
      <c r="L103" s="447" t="s">
        <v>40</v>
      </c>
      <c r="M103" s="448"/>
      <c r="N103" s="105">
        <f>SUM(N106:N116)</f>
        <v>0</v>
      </c>
      <c r="O103" s="14"/>
      <c r="P103" s="14"/>
      <c r="Q103" s="14"/>
      <c r="R103" s="14"/>
      <c r="S103" s="14"/>
      <c r="T103" s="14"/>
      <c r="U103" s="14"/>
      <c r="V103" s="14"/>
      <c r="W103" s="14"/>
      <c r="X103" s="14"/>
      <c r="Y103" s="14"/>
      <c r="Z103" s="14"/>
      <c r="AA103" s="14"/>
      <c r="AB103" s="14"/>
      <c r="AC103" s="14"/>
      <c r="AD103" s="14"/>
    </row>
    <row r="104" spans="1:30" ht="20.25" customHeight="1">
      <c r="A104" s="410"/>
      <c r="B104" s="313"/>
      <c r="C104" s="221"/>
      <c r="D104" s="223"/>
      <c r="E104" s="254"/>
      <c r="F104" s="223"/>
      <c r="G104" s="254"/>
      <c r="H104" s="334"/>
      <c r="I104" s="259"/>
      <c r="J104" s="260"/>
      <c r="K104" s="413"/>
      <c r="L104" s="411" t="s">
        <v>50</v>
      </c>
      <c r="M104" s="411"/>
      <c r="N104" s="53" t="s">
        <v>51</v>
      </c>
      <c r="O104" s="14"/>
      <c r="P104" s="14"/>
      <c r="Q104" s="14"/>
      <c r="R104" s="14"/>
      <c r="S104" s="14"/>
      <c r="T104" s="14"/>
      <c r="U104" s="14"/>
      <c r="V104" s="14"/>
      <c r="W104" s="14"/>
      <c r="X104" s="14"/>
      <c r="Y104" s="14"/>
      <c r="Z104" s="14"/>
      <c r="AA104" s="14"/>
      <c r="AB104" s="14"/>
      <c r="AC104" s="14"/>
      <c r="AD104" s="14"/>
    </row>
    <row r="105" spans="1:30" ht="15.6">
      <c r="A105" s="414"/>
      <c r="B105" s="313"/>
      <c r="C105" s="221"/>
      <c r="D105" s="224"/>
      <c r="E105" s="254"/>
      <c r="F105" s="224"/>
      <c r="G105" s="254"/>
      <c r="H105" s="353" t="s">
        <v>52</v>
      </c>
      <c r="I105" s="231"/>
      <c r="J105" s="232"/>
      <c r="K105" s="65" t="s">
        <v>53</v>
      </c>
      <c r="L105" s="106" t="s">
        <v>54</v>
      </c>
      <c r="M105" s="113"/>
      <c r="N105" s="67"/>
      <c r="O105" s="14"/>
      <c r="P105" s="14"/>
      <c r="Q105" s="14"/>
      <c r="R105" s="14"/>
      <c r="S105" s="14"/>
      <c r="T105" s="14"/>
      <c r="U105" s="14"/>
      <c r="V105" s="14"/>
      <c r="W105" s="14"/>
      <c r="X105" s="14"/>
      <c r="Y105" s="14"/>
      <c r="Z105" s="14"/>
      <c r="AA105" s="14"/>
      <c r="AB105" s="14"/>
      <c r="AC105" s="14"/>
      <c r="AD105" s="14"/>
    </row>
    <row r="106" spans="1:30" ht="15.6">
      <c r="A106" s="415"/>
      <c r="B106" s="313"/>
      <c r="C106" s="221"/>
      <c r="D106" s="224"/>
      <c r="E106" s="254"/>
      <c r="F106" s="224"/>
      <c r="G106" s="254"/>
      <c r="H106" s="353"/>
      <c r="I106" s="233"/>
      <c r="J106" s="234"/>
      <c r="K106" s="178"/>
      <c r="L106" s="106" t="s">
        <v>55</v>
      </c>
      <c r="M106" s="113"/>
      <c r="N106" s="67"/>
      <c r="O106" s="14"/>
      <c r="P106" s="14"/>
      <c r="Q106" s="14"/>
      <c r="R106" s="14"/>
      <c r="S106" s="14"/>
      <c r="T106" s="14"/>
      <c r="U106" s="14"/>
      <c r="V106" s="14"/>
      <c r="W106" s="14"/>
      <c r="X106" s="14"/>
      <c r="Y106" s="14"/>
      <c r="Z106" s="14"/>
      <c r="AA106" s="14"/>
      <c r="AB106" s="14"/>
      <c r="AC106" s="14"/>
      <c r="AD106" s="14"/>
    </row>
    <row r="107" spans="1:30" ht="15.6">
      <c r="A107" s="415"/>
      <c r="B107" s="313"/>
      <c r="C107" s="221"/>
      <c r="D107" s="225"/>
      <c r="E107" s="254"/>
      <c r="F107" s="225"/>
      <c r="G107" s="254"/>
      <c r="H107" s="353" t="s">
        <v>56</v>
      </c>
      <c r="I107" s="231"/>
      <c r="J107" s="232"/>
      <c r="K107" s="65" t="s">
        <v>53</v>
      </c>
      <c r="L107" s="106" t="s">
        <v>57</v>
      </c>
      <c r="M107" s="113"/>
      <c r="N107" s="67"/>
      <c r="O107" s="14"/>
      <c r="P107" s="14"/>
      <c r="Q107" s="14"/>
      <c r="R107" s="14"/>
      <c r="S107" s="14"/>
      <c r="T107" s="14"/>
      <c r="U107" s="14"/>
      <c r="V107" s="14"/>
      <c r="W107" s="14"/>
      <c r="X107" s="14"/>
      <c r="Y107" s="14"/>
      <c r="Z107" s="14"/>
      <c r="AA107" s="14"/>
      <c r="AB107" s="14"/>
      <c r="AC107" s="14"/>
      <c r="AD107" s="14"/>
    </row>
    <row r="108" spans="1:30" ht="15.6">
      <c r="A108" s="415"/>
      <c r="B108" s="313"/>
      <c r="C108" s="221"/>
      <c r="D108" s="65"/>
      <c r="E108" s="254"/>
      <c r="F108" s="65" t="s">
        <v>46</v>
      </c>
      <c r="G108" s="254"/>
      <c r="H108" s="353"/>
      <c r="I108" s="233"/>
      <c r="J108" s="234"/>
      <c r="K108" s="178"/>
      <c r="L108" s="106" t="s">
        <v>58</v>
      </c>
      <c r="M108" s="113"/>
      <c r="N108" s="67"/>
      <c r="O108" s="14"/>
      <c r="P108" s="14"/>
      <c r="Q108" s="14"/>
      <c r="R108" s="14"/>
      <c r="S108" s="14"/>
      <c r="T108" s="14"/>
      <c r="U108" s="14"/>
      <c r="V108" s="14"/>
      <c r="W108" s="14"/>
      <c r="X108" s="14"/>
      <c r="Y108" s="14"/>
      <c r="Z108" s="14"/>
      <c r="AA108" s="14"/>
      <c r="AB108" s="14"/>
      <c r="AC108" s="14"/>
      <c r="AD108" s="14"/>
    </row>
    <row r="109" spans="1:30" ht="30">
      <c r="A109" s="415"/>
      <c r="B109" s="313"/>
      <c r="C109" s="222"/>
      <c r="D109" s="235"/>
      <c r="E109" s="254"/>
      <c r="F109" s="238"/>
      <c r="G109" s="254"/>
      <c r="H109" s="55" t="s">
        <v>59</v>
      </c>
      <c r="I109" s="29"/>
      <c r="J109" s="20" t="e">
        <f>VLOOKUP(MID(I109,1,255),'Impianto di base'!$E$10:$F$21,2,0)</f>
        <v>#N/A</v>
      </c>
      <c r="K109" s="75" t="s">
        <v>48</v>
      </c>
      <c r="L109" s="106" t="s">
        <v>60</v>
      </c>
      <c r="M109" s="113"/>
      <c r="N109" s="67"/>
      <c r="O109" s="14"/>
      <c r="P109" s="14"/>
      <c r="Q109" s="14"/>
      <c r="R109" s="14"/>
      <c r="S109" s="14"/>
      <c r="T109" s="14"/>
      <c r="U109" s="14"/>
      <c r="V109" s="14"/>
      <c r="W109" s="14"/>
      <c r="X109" s="14"/>
      <c r="Y109" s="14"/>
      <c r="Z109" s="14"/>
      <c r="AA109" s="14"/>
      <c r="AB109" s="14"/>
      <c r="AC109" s="14"/>
      <c r="AD109" s="14"/>
    </row>
    <row r="110" spans="1:30" ht="15.6">
      <c r="A110" s="415"/>
      <c r="B110" s="313"/>
      <c r="C110" s="220"/>
      <c r="D110" s="236"/>
      <c r="E110" s="254"/>
      <c r="F110" s="239"/>
      <c r="G110" s="254"/>
      <c r="H110" s="353" t="s">
        <v>61</v>
      </c>
      <c r="I110" s="241"/>
      <c r="J110" s="242"/>
      <c r="K110" s="65" t="s">
        <v>53</v>
      </c>
      <c r="L110" s="106" t="s">
        <v>62</v>
      </c>
      <c r="M110" s="113"/>
      <c r="N110" s="67"/>
      <c r="O110" s="14"/>
      <c r="P110" s="14"/>
      <c r="Q110" s="14"/>
      <c r="R110" s="14"/>
      <c r="S110" s="14"/>
      <c r="T110" s="14"/>
      <c r="U110" s="14"/>
      <c r="V110" s="14"/>
      <c r="W110" s="14"/>
      <c r="X110" s="14"/>
      <c r="Y110" s="14"/>
      <c r="Z110" s="14"/>
      <c r="AA110" s="14"/>
      <c r="AB110" s="14"/>
      <c r="AC110" s="14"/>
      <c r="AD110" s="14"/>
    </row>
    <row r="111" spans="1:30" ht="15.6">
      <c r="A111" s="415"/>
      <c r="B111" s="313"/>
      <c r="C111" s="221"/>
      <c r="D111" s="236"/>
      <c r="E111" s="254"/>
      <c r="F111" s="239"/>
      <c r="G111" s="254"/>
      <c r="H111" s="353"/>
      <c r="I111" s="243"/>
      <c r="J111" s="244"/>
      <c r="K111" s="178"/>
      <c r="L111" s="106" t="s">
        <v>63</v>
      </c>
      <c r="M111" s="113"/>
      <c r="N111" s="67"/>
      <c r="O111" s="14"/>
      <c r="P111" s="14"/>
      <c r="Q111" s="14"/>
      <c r="R111" s="14"/>
      <c r="S111" s="14"/>
      <c r="T111" s="14"/>
      <c r="U111" s="14"/>
      <c r="V111" s="14"/>
      <c r="W111" s="14"/>
      <c r="X111" s="14"/>
      <c r="Y111" s="14"/>
      <c r="Z111" s="14"/>
      <c r="AA111" s="14"/>
      <c r="AB111" s="14"/>
      <c r="AC111" s="14"/>
      <c r="AD111" s="14"/>
    </row>
    <row r="112" spans="1:30" ht="15.6">
      <c r="A112" s="415"/>
      <c r="B112" s="313"/>
      <c r="C112" s="221"/>
      <c r="D112" s="236"/>
      <c r="E112" s="254"/>
      <c r="F112" s="239"/>
      <c r="G112" s="254"/>
      <c r="H112" s="353" t="s">
        <v>64</v>
      </c>
      <c r="I112" s="241"/>
      <c r="J112" s="242"/>
      <c r="K112" s="65" t="s">
        <v>53</v>
      </c>
      <c r="L112" s="106" t="s">
        <v>65</v>
      </c>
      <c r="M112" s="113"/>
      <c r="N112" s="67"/>
      <c r="O112" s="14"/>
      <c r="P112" s="14"/>
      <c r="Q112" s="14"/>
      <c r="R112" s="14"/>
      <c r="S112" s="14"/>
      <c r="T112" s="14"/>
      <c r="U112" s="14"/>
      <c r="V112" s="14"/>
      <c r="W112" s="14"/>
      <c r="X112" s="14"/>
      <c r="Y112" s="14"/>
      <c r="Z112" s="14"/>
      <c r="AA112" s="14"/>
      <c r="AB112" s="14"/>
      <c r="AC112" s="14"/>
      <c r="AD112" s="14"/>
    </row>
    <row r="113" spans="1:30" ht="15.6">
      <c r="A113" s="415"/>
      <c r="B113" s="313"/>
      <c r="C113" s="221"/>
      <c r="D113" s="237"/>
      <c r="E113" s="254"/>
      <c r="F113" s="240"/>
      <c r="G113" s="254"/>
      <c r="H113" s="353"/>
      <c r="I113" s="243"/>
      <c r="J113" s="244"/>
      <c r="K113" s="178"/>
      <c r="L113" s="106" t="s">
        <v>66</v>
      </c>
      <c r="M113" s="113"/>
      <c r="N113" s="67"/>
      <c r="O113" s="14"/>
      <c r="P113" s="14"/>
      <c r="Q113" s="14"/>
      <c r="R113" s="14"/>
      <c r="S113" s="14"/>
      <c r="T113" s="14"/>
      <c r="U113" s="14"/>
      <c r="V113" s="14"/>
      <c r="W113" s="14"/>
      <c r="X113" s="14"/>
      <c r="Y113" s="14"/>
      <c r="Z113" s="14"/>
      <c r="AA113" s="14"/>
      <c r="AB113" s="14"/>
      <c r="AC113" s="14"/>
      <c r="AD113" s="14"/>
    </row>
    <row r="114" spans="1:30" ht="30">
      <c r="A114" s="415"/>
      <c r="B114" s="313"/>
      <c r="C114" s="221"/>
      <c r="D114" s="65"/>
      <c r="E114" s="254"/>
      <c r="F114" s="65" t="s">
        <v>46</v>
      </c>
      <c r="G114" s="254"/>
      <c r="H114" s="54" t="s">
        <v>67</v>
      </c>
      <c r="I114" s="274" t="str">
        <f>IF(OR(D103="cooperative learning",D108="cooperative learning", D114="cooperative learning"),"CCEU5 - competenza personale, sociale e capacità di imparare ad imparare"," - ")</f>
        <v xml:space="preserve"> - </v>
      </c>
      <c r="J114" s="275"/>
      <c r="K114" s="75" t="s">
        <v>48</v>
      </c>
      <c r="L114" s="106" t="s">
        <v>68</v>
      </c>
      <c r="M114" s="114"/>
      <c r="N114" s="69"/>
      <c r="O114" s="14"/>
      <c r="P114" s="36" t="e" cm="1">
        <f t="array" ref="P114">INDEX($L$105:$L$114,MAX(IF($M$105:$M$114="Sì",ROW($M$105:$M$114)))-104)</f>
        <v>#VALUE!</v>
      </c>
      <c r="Q114" s="14"/>
      <c r="R114" s="14"/>
      <c r="S114" s="14"/>
      <c r="T114" s="14"/>
      <c r="U114" s="14"/>
      <c r="V114" s="14"/>
      <c r="W114" s="14"/>
      <c r="X114" s="14"/>
      <c r="Y114" s="14"/>
      <c r="Z114" s="14"/>
      <c r="AA114" s="14"/>
      <c r="AB114" s="14"/>
      <c r="AC114" s="14"/>
      <c r="AD114" s="14"/>
    </row>
    <row r="115" spans="1:30" ht="12.75" customHeight="1">
      <c r="A115" s="415"/>
      <c r="B115" s="313"/>
      <c r="C115" s="221"/>
      <c r="D115" s="245"/>
      <c r="E115" s="254"/>
      <c r="F115" s="248"/>
      <c r="G115" s="254"/>
      <c r="H115" s="441" t="s">
        <v>69</v>
      </c>
      <c r="I115" s="290" t="str">
        <f>IF(I114="CCEU5 - competenza personale, sociale e capacità di imparare ad imparare","Collaborare in gruppo per la realizzazione del prodotto/servizio, nel rispetto del ruolo dei compiti e dei tempi assegnati, comunicando in modo corretto.", " - ")</f>
        <v xml:space="preserve"> - </v>
      </c>
      <c r="J115" s="291"/>
      <c r="K115" s="359" t="str">
        <f>IF(I114=" - ", " - ", "Rubrica di processo")</f>
        <v xml:space="preserve"> - </v>
      </c>
      <c r="L115" s="251" t="s">
        <v>41</v>
      </c>
      <c r="M115" s="252"/>
      <c r="N115" s="214"/>
      <c r="O115" s="14"/>
      <c r="P115" s="14"/>
      <c r="Q115" s="14"/>
      <c r="R115" s="14"/>
      <c r="S115" s="14"/>
      <c r="T115" s="14"/>
      <c r="U115" s="14"/>
      <c r="V115" s="14"/>
      <c r="W115" s="14"/>
      <c r="X115" s="14"/>
      <c r="Y115" s="14"/>
      <c r="Z115" s="14"/>
      <c r="AA115" s="14"/>
      <c r="AB115" s="14"/>
      <c r="AC115" s="14"/>
      <c r="AD115" s="14"/>
    </row>
    <row r="116" spans="1:30" ht="12.75" customHeight="1">
      <c r="A116" s="415"/>
      <c r="B116" s="313"/>
      <c r="C116" s="221"/>
      <c r="D116" s="246"/>
      <c r="E116" s="254"/>
      <c r="F116" s="249"/>
      <c r="G116" s="254"/>
      <c r="H116" s="442"/>
      <c r="I116" s="292"/>
      <c r="J116" s="293"/>
      <c r="K116" s="360"/>
      <c r="L116" s="251"/>
      <c r="M116" s="252"/>
      <c r="N116" s="214"/>
      <c r="O116" s="14"/>
      <c r="P116" s="14"/>
      <c r="Q116" s="14"/>
      <c r="R116" s="14"/>
      <c r="S116" s="14"/>
      <c r="T116" s="14"/>
      <c r="U116" s="14"/>
      <c r="V116" s="14"/>
      <c r="W116" s="14"/>
      <c r="X116" s="14"/>
      <c r="Y116" s="14"/>
      <c r="Z116" s="14"/>
      <c r="AA116" s="14"/>
      <c r="AB116" s="14"/>
      <c r="AC116" s="14"/>
      <c r="AD116" s="14"/>
    </row>
    <row r="117" spans="1:30" ht="12.75" customHeight="1">
      <c r="A117" s="415"/>
      <c r="B117" s="313"/>
      <c r="C117" s="221"/>
      <c r="D117" s="246"/>
      <c r="E117" s="254"/>
      <c r="F117" s="249"/>
      <c r="G117" s="254"/>
      <c r="H117" s="442"/>
      <c r="I117" s="292"/>
      <c r="J117" s="293"/>
      <c r="K117" s="361"/>
      <c r="L117" s="251"/>
      <c r="M117" s="252"/>
      <c r="N117" s="214"/>
      <c r="O117" s="14"/>
      <c r="P117" s="14"/>
      <c r="Q117" s="14"/>
      <c r="R117" s="14"/>
      <c r="S117" s="14"/>
      <c r="T117" s="14"/>
      <c r="U117" s="14"/>
      <c r="V117" s="14"/>
      <c r="W117" s="14"/>
      <c r="X117" s="14"/>
      <c r="Y117" s="14"/>
      <c r="Z117" s="14"/>
      <c r="AA117" s="14"/>
      <c r="AB117" s="14"/>
      <c r="AC117" s="14"/>
      <c r="AD117" s="14"/>
    </row>
    <row r="118" spans="1:30" ht="15.6">
      <c r="A118" s="416"/>
      <c r="B118" s="314"/>
      <c r="C118" s="222"/>
      <c r="D118" s="247"/>
      <c r="E118" s="255"/>
      <c r="F118" s="250"/>
      <c r="G118" s="255"/>
      <c r="H118" s="443"/>
      <c r="I118" s="294"/>
      <c r="J118" s="295"/>
      <c r="K118" s="178"/>
      <c r="L118" s="251"/>
      <c r="M118" s="252"/>
      <c r="N118" s="214"/>
      <c r="O118" s="14"/>
      <c r="P118" s="14"/>
      <c r="Q118" s="14"/>
      <c r="R118" s="14"/>
      <c r="S118" s="14"/>
      <c r="T118" s="14"/>
      <c r="U118" s="14"/>
      <c r="V118" s="14"/>
      <c r="W118" s="14"/>
      <c r="X118" s="14"/>
      <c r="Y118" s="14"/>
      <c r="Z118" s="14"/>
      <c r="AA118" s="14"/>
      <c r="AB118" s="14"/>
      <c r="AC118" s="14"/>
      <c r="AD118" s="14"/>
    </row>
    <row r="119" spans="1:30" ht="47.25" customHeight="1">
      <c r="A119" s="420" t="s">
        <v>76</v>
      </c>
      <c r="B119" s="217"/>
      <c r="C119" s="220"/>
      <c r="D119" s="65" t="s">
        <v>46</v>
      </c>
      <c r="E119" s="253"/>
      <c r="F119" s="65" t="s">
        <v>46</v>
      </c>
      <c r="G119" s="253"/>
      <c r="H119" s="428" t="s">
        <v>47</v>
      </c>
      <c r="I119" s="258"/>
      <c r="J119" s="260" t="e">
        <f>VLOOKUP(MID(I119,1,255),'Impianto di base'!$E$10:$F$21,2,0)</f>
        <v>#N/A</v>
      </c>
      <c r="K119" s="422" t="s">
        <v>48</v>
      </c>
      <c r="L119" s="449" t="s">
        <v>40</v>
      </c>
      <c r="M119" s="450"/>
      <c r="N119" s="107">
        <f>SUM(N122:N132)</f>
        <v>0</v>
      </c>
      <c r="O119" s="14"/>
      <c r="P119" s="14"/>
      <c r="Q119" s="14"/>
      <c r="R119" s="14"/>
      <c r="S119" s="14"/>
      <c r="T119" s="14"/>
      <c r="U119" s="14"/>
      <c r="V119" s="14"/>
      <c r="W119" s="14"/>
      <c r="X119" s="14"/>
      <c r="Y119" s="14"/>
      <c r="Z119" s="14"/>
      <c r="AA119" s="14"/>
      <c r="AB119" s="14"/>
      <c r="AC119" s="14"/>
      <c r="AD119" s="14"/>
    </row>
    <row r="120" spans="1:30" ht="20.25" customHeight="1">
      <c r="A120" s="421"/>
      <c r="B120" s="218"/>
      <c r="C120" s="221"/>
      <c r="D120" s="223"/>
      <c r="E120" s="254"/>
      <c r="F120" s="223"/>
      <c r="G120" s="254"/>
      <c r="H120" s="429"/>
      <c r="I120" s="259"/>
      <c r="J120" s="260"/>
      <c r="K120" s="423"/>
      <c r="L120" s="424" t="s">
        <v>50</v>
      </c>
      <c r="M120" s="424"/>
      <c r="N120" s="56" t="s">
        <v>51</v>
      </c>
      <c r="O120" s="14"/>
      <c r="P120" s="14"/>
      <c r="Q120" s="14"/>
      <c r="R120" s="14"/>
      <c r="S120" s="14"/>
      <c r="T120" s="14"/>
      <c r="U120" s="14"/>
      <c r="V120" s="14"/>
      <c r="W120" s="14"/>
      <c r="X120" s="14"/>
      <c r="Y120" s="14"/>
      <c r="Z120" s="14"/>
      <c r="AA120" s="14"/>
      <c r="AB120" s="14"/>
      <c r="AC120" s="14"/>
      <c r="AD120" s="14"/>
    </row>
    <row r="121" spans="1:30" ht="15.6">
      <c r="A121" s="425"/>
      <c r="B121" s="218"/>
      <c r="C121" s="221"/>
      <c r="D121" s="224"/>
      <c r="E121" s="254"/>
      <c r="F121" s="224"/>
      <c r="G121" s="254"/>
      <c r="H121" s="352" t="s">
        <v>52</v>
      </c>
      <c r="I121" s="231"/>
      <c r="J121" s="232"/>
      <c r="K121" s="65" t="s">
        <v>53</v>
      </c>
      <c r="L121" s="108" t="s">
        <v>54</v>
      </c>
      <c r="M121" s="113"/>
      <c r="N121" s="67"/>
      <c r="O121" s="14"/>
      <c r="P121" s="14"/>
      <c r="Q121" s="14"/>
      <c r="R121" s="14"/>
      <c r="S121" s="14"/>
      <c r="T121" s="14"/>
      <c r="U121" s="14"/>
      <c r="V121" s="14"/>
      <c r="W121" s="14"/>
      <c r="X121" s="14"/>
      <c r="Y121" s="14"/>
      <c r="Z121" s="14"/>
      <c r="AA121" s="14"/>
      <c r="AB121" s="14"/>
      <c r="AC121" s="14"/>
      <c r="AD121" s="14"/>
    </row>
    <row r="122" spans="1:30" ht="15.6">
      <c r="A122" s="426"/>
      <c r="B122" s="218"/>
      <c r="C122" s="221"/>
      <c r="D122" s="224"/>
      <c r="E122" s="254"/>
      <c r="F122" s="224"/>
      <c r="G122" s="254"/>
      <c r="H122" s="352"/>
      <c r="I122" s="233"/>
      <c r="J122" s="234"/>
      <c r="K122" s="178"/>
      <c r="L122" s="108" t="s">
        <v>55</v>
      </c>
      <c r="M122" s="113"/>
      <c r="N122" s="67"/>
      <c r="O122" s="14"/>
      <c r="P122" s="14"/>
      <c r="Q122" s="14"/>
      <c r="R122" s="14"/>
      <c r="S122" s="14"/>
      <c r="T122" s="14"/>
      <c r="U122" s="14"/>
      <c r="V122" s="14"/>
      <c r="W122" s="14"/>
      <c r="X122" s="14"/>
      <c r="Y122" s="14"/>
      <c r="Z122" s="14"/>
      <c r="AA122" s="14"/>
      <c r="AB122" s="14"/>
      <c r="AC122" s="14"/>
      <c r="AD122" s="14"/>
    </row>
    <row r="123" spans="1:30" ht="15.6">
      <c r="A123" s="426"/>
      <c r="B123" s="218"/>
      <c r="C123" s="221"/>
      <c r="D123" s="225"/>
      <c r="E123" s="254"/>
      <c r="F123" s="225"/>
      <c r="G123" s="254"/>
      <c r="H123" s="352" t="s">
        <v>56</v>
      </c>
      <c r="I123" s="231"/>
      <c r="J123" s="232"/>
      <c r="K123" s="65" t="s">
        <v>53</v>
      </c>
      <c r="L123" s="108" t="s">
        <v>57</v>
      </c>
      <c r="M123" s="113"/>
      <c r="N123" s="67"/>
      <c r="O123" s="14"/>
      <c r="P123" s="14"/>
      <c r="Q123" s="14"/>
      <c r="R123" s="14"/>
      <c r="S123" s="14"/>
      <c r="T123" s="14"/>
      <c r="U123" s="14"/>
      <c r="V123" s="14"/>
      <c r="W123" s="14"/>
      <c r="X123" s="14"/>
      <c r="Y123" s="14"/>
      <c r="Z123" s="14"/>
      <c r="AA123" s="14"/>
      <c r="AB123" s="14"/>
      <c r="AC123" s="14"/>
      <c r="AD123" s="14"/>
    </row>
    <row r="124" spans="1:30" ht="15.6">
      <c r="A124" s="426"/>
      <c r="B124" s="218"/>
      <c r="C124" s="221"/>
      <c r="D124" s="65" t="s">
        <v>46</v>
      </c>
      <c r="E124" s="254"/>
      <c r="F124" s="65" t="s">
        <v>46</v>
      </c>
      <c r="G124" s="254"/>
      <c r="H124" s="352"/>
      <c r="I124" s="233"/>
      <c r="J124" s="234"/>
      <c r="K124" s="178"/>
      <c r="L124" s="108" t="s">
        <v>58</v>
      </c>
      <c r="M124" s="113"/>
      <c r="N124" s="67"/>
      <c r="O124" s="14"/>
      <c r="P124" s="14"/>
      <c r="Q124" s="14"/>
      <c r="R124" s="14"/>
      <c r="S124" s="14"/>
      <c r="T124" s="14"/>
      <c r="U124" s="14"/>
      <c r="V124" s="14"/>
      <c r="W124" s="14"/>
      <c r="X124" s="14"/>
      <c r="Y124" s="14"/>
      <c r="Z124" s="14"/>
      <c r="AA124" s="14"/>
      <c r="AB124" s="14"/>
      <c r="AC124" s="14"/>
      <c r="AD124" s="14"/>
    </row>
    <row r="125" spans="1:30" ht="30">
      <c r="A125" s="426"/>
      <c r="B125" s="218"/>
      <c r="C125" s="222"/>
      <c r="D125" s="235"/>
      <c r="E125" s="254"/>
      <c r="F125" s="238"/>
      <c r="G125" s="254"/>
      <c r="H125" s="58" t="s">
        <v>59</v>
      </c>
      <c r="I125" s="29"/>
      <c r="J125" s="20" t="e">
        <f>VLOOKUP(MID(I125,1,255),'Impianto di base'!$E$10:$F$21,2,0)</f>
        <v>#N/A</v>
      </c>
      <c r="K125" s="76" t="s">
        <v>48</v>
      </c>
      <c r="L125" s="108" t="s">
        <v>60</v>
      </c>
      <c r="M125" s="113"/>
      <c r="N125" s="67"/>
      <c r="O125" s="14"/>
      <c r="P125" s="14"/>
      <c r="Q125" s="14"/>
      <c r="R125" s="14"/>
      <c r="S125" s="14"/>
      <c r="T125" s="14"/>
      <c r="U125" s="14"/>
      <c r="V125" s="14"/>
      <c r="W125" s="14"/>
      <c r="X125" s="14"/>
      <c r="Y125" s="14"/>
      <c r="Z125" s="14"/>
      <c r="AA125" s="14"/>
      <c r="AB125" s="14"/>
      <c r="AC125" s="14"/>
      <c r="AD125" s="14"/>
    </row>
    <row r="126" spans="1:30" ht="15.6">
      <c r="A126" s="426"/>
      <c r="B126" s="218"/>
      <c r="C126" s="220"/>
      <c r="D126" s="236"/>
      <c r="E126" s="254"/>
      <c r="F126" s="239"/>
      <c r="G126" s="254"/>
      <c r="H126" s="352" t="s">
        <v>61</v>
      </c>
      <c r="I126" s="241"/>
      <c r="J126" s="242"/>
      <c r="K126" s="65" t="s">
        <v>53</v>
      </c>
      <c r="L126" s="108" t="s">
        <v>62</v>
      </c>
      <c r="M126" s="113"/>
      <c r="N126" s="67"/>
      <c r="O126" s="14"/>
      <c r="P126" s="14"/>
      <c r="Q126" s="14"/>
      <c r="R126" s="14"/>
      <c r="S126" s="14"/>
      <c r="T126" s="14"/>
      <c r="U126" s="14"/>
      <c r="V126" s="14"/>
      <c r="W126" s="14"/>
      <c r="X126" s="14"/>
      <c r="Y126" s="14"/>
      <c r="Z126" s="14"/>
      <c r="AA126" s="14"/>
      <c r="AB126" s="14"/>
      <c r="AC126" s="14"/>
      <c r="AD126" s="14"/>
    </row>
    <row r="127" spans="1:30" ht="15.6">
      <c r="A127" s="426"/>
      <c r="B127" s="218"/>
      <c r="C127" s="221"/>
      <c r="D127" s="236"/>
      <c r="E127" s="254"/>
      <c r="F127" s="239"/>
      <c r="G127" s="254"/>
      <c r="H127" s="352"/>
      <c r="I127" s="243"/>
      <c r="J127" s="244"/>
      <c r="K127" s="178"/>
      <c r="L127" s="108" t="s">
        <v>63</v>
      </c>
      <c r="M127" s="113"/>
      <c r="N127" s="67"/>
      <c r="O127" s="14"/>
      <c r="P127" s="14"/>
      <c r="Q127" s="14"/>
      <c r="R127" s="14"/>
      <c r="S127" s="14"/>
      <c r="T127" s="14"/>
      <c r="U127" s="14"/>
      <c r="V127" s="14"/>
      <c r="W127" s="14"/>
      <c r="X127" s="14"/>
      <c r="Y127" s="14"/>
      <c r="Z127" s="14"/>
      <c r="AA127" s="14"/>
      <c r="AB127" s="14"/>
      <c r="AC127" s="14"/>
      <c r="AD127" s="14"/>
    </row>
    <row r="128" spans="1:30" ht="15.6">
      <c r="A128" s="426"/>
      <c r="B128" s="218"/>
      <c r="C128" s="221"/>
      <c r="D128" s="236"/>
      <c r="E128" s="254"/>
      <c r="F128" s="239"/>
      <c r="G128" s="254"/>
      <c r="H128" s="352" t="s">
        <v>64</v>
      </c>
      <c r="I128" s="241"/>
      <c r="J128" s="242"/>
      <c r="K128" s="65" t="s">
        <v>53</v>
      </c>
      <c r="L128" s="108" t="s">
        <v>65</v>
      </c>
      <c r="M128" s="113"/>
      <c r="N128" s="67"/>
      <c r="O128" s="14"/>
      <c r="P128" s="14"/>
      <c r="Q128" s="14"/>
      <c r="R128" s="14"/>
      <c r="S128" s="14"/>
      <c r="T128" s="14"/>
      <c r="U128" s="14"/>
      <c r="V128" s="14"/>
      <c r="W128" s="14"/>
      <c r="X128" s="14"/>
      <c r="Y128" s="14"/>
      <c r="Z128" s="14"/>
      <c r="AA128" s="14"/>
      <c r="AB128" s="14"/>
      <c r="AC128" s="14"/>
      <c r="AD128" s="14"/>
    </row>
    <row r="129" spans="1:30" ht="15.6">
      <c r="A129" s="426"/>
      <c r="B129" s="218"/>
      <c r="C129" s="221"/>
      <c r="D129" s="237"/>
      <c r="E129" s="254"/>
      <c r="F129" s="240"/>
      <c r="G129" s="254"/>
      <c r="H129" s="352"/>
      <c r="I129" s="243"/>
      <c r="J129" s="244"/>
      <c r="K129" s="178"/>
      <c r="L129" s="108" t="s">
        <v>66</v>
      </c>
      <c r="M129" s="113"/>
      <c r="N129" s="67"/>
      <c r="O129" s="14"/>
      <c r="P129" s="14"/>
      <c r="Q129" s="14"/>
      <c r="R129" s="14"/>
      <c r="S129" s="14"/>
      <c r="T129" s="14"/>
      <c r="U129" s="14"/>
      <c r="V129" s="14"/>
      <c r="W129" s="14"/>
      <c r="X129" s="14"/>
      <c r="Y129" s="14"/>
      <c r="Z129" s="14"/>
      <c r="AA129" s="14"/>
      <c r="AB129" s="14"/>
      <c r="AC129" s="14"/>
      <c r="AD129" s="14"/>
    </row>
    <row r="130" spans="1:30" ht="30">
      <c r="A130" s="426"/>
      <c r="B130" s="218"/>
      <c r="C130" s="221"/>
      <c r="D130" s="65" t="s">
        <v>46</v>
      </c>
      <c r="E130" s="254"/>
      <c r="F130" s="65" t="s">
        <v>46</v>
      </c>
      <c r="G130" s="254"/>
      <c r="H130" s="57" t="s">
        <v>67</v>
      </c>
      <c r="I130" s="274" t="str">
        <f>IF(OR(D119="cooperative learning",D124="cooperative learning", D130="cooperative learning"),"CCEU5 - competenza personale, sociale e capacità di imparare ad imparare"," - ")</f>
        <v xml:space="preserve"> - </v>
      </c>
      <c r="J130" s="275"/>
      <c r="K130" s="76" t="s">
        <v>48</v>
      </c>
      <c r="L130" s="108" t="s">
        <v>68</v>
      </c>
      <c r="M130" s="114"/>
      <c r="N130" s="69"/>
      <c r="O130" s="14"/>
      <c r="P130" s="36" t="e" cm="1">
        <f t="array" ref="P130">INDEX($L$121:$L$130,MAX(IF($M$121:$M$130="Sì",ROW($M$121:$M$130)))-120)</f>
        <v>#VALUE!</v>
      </c>
      <c r="Q130" s="14"/>
      <c r="R130" s="14"/>
      <c r="S130" s="14"/>
      <c r="T130" s="14"/>
      <c r="U130" s="14"/>
      <c r="V130" s="14"/>
      <c r="W130" s="14"/>
      <c r="X130" s="14"/>
      <c r="Y130" s="14"/>
      <c r="Z130" s="14"/>
      <c r="AA130" s="14"/>
      <c r="AB130" s="14"/>
      <c r="AC130" s="14"/>
      <c r="AD130" s="14"/>
    </row>
    <row r="131" spans="1:30" ht="12.95" customHeight="1">
      <c r="A131" s="426"/>
      <c r="B131" s="218"/>
      <c r="C131" s="221"/>
      <c r="D131" s="245"/>
      <c r="E131" s="254"/>
      <c r="F131" s="248"/>
      <c r="G131" s="254"/>
      <c r="H131" s="430" t="s">
        <v>69</v>
      </c>
      <c r="I131" s="290" t="str">
        <f>IF(I130="CCEU5 - competenza personale, sociale e capacità di imparare ad imparare","Collaborare in gruppo per la realizzazione del prodotto/servizio, nel rispetto del ruolo dei compiti e dei tempi assegnati, comunicando in modo corretto.", " - ")</f>
        <v xml:space="preserve"> - </v>
      </c>
      <c r="J131" s="291"/>
      <c r="K131" s="359" t="str">
        <f>IF(I130=" - ", " - ", "Rubrica di processo")</f>
        <v xml:space="preserve"> - </v>
      </c>
      <c r="L131" s="251" t="s">
        <v>41</v>
      </c>
      <c r="M131" s="252"/>
      <c r="N131" s="214"/>
      <c r="O131" s="14"/>
      <c r="P131" s="14"/>
      <c r="Q131" s="14"/>
      <c r="R131" s="14"/>
      <c r="S131" s="14"/>
      <c r="T131" s="14"/>
      <c r="U131" s="14"/>
      <c r="V131" s="14"/>
      <c r="W131" s="14"/>
      <c r="X131" s="14"/>
      <c r="Y131" s="14"/>
      <c r="Z131" s="14"/>
      <c r="AA131" s="14"/>
      <c r="AB131" s="14"/>
      <c r="AC131" s="14"/>
      <c r="AD131" s="14"/>
    </row>
    <row r="132" spans="1:30" ht="12.95" customHeight="1">
      <c r="A132" s="426"/>
      <c r="B132" s="218"/>
      <c r="C132" s="221"/>
      <c r="D132" s="246"/>
      <c r="E132" s="254"/>
      <c r="F132" s="249"/>
      <c r="G132" s="254"/>
      <c r="H132" s="431"/>
      <c r="I132" s="292"/>
      <c r="J132" s="293"/>
      <c r="K132" s="360"/>
      <c r="L132" s="251"/>
      <c r="M132" s="252"/>
      <c r="N132" s="214"/>
      <c r="O132" s="14"/>
      <c r="P132" s="14"/>
      <c r="Q132" s="14"/>
      <c r="R132" s="14"/>
      <c r="S132" s="14"/>
      <c r="T132" s="14"/>
      <c r="U132" s="14"/>
      <c r="V132" s="14"/>
      <c r="W132" s="14"/>
      <c r="X132" s="14"/>
      <c r="Y132" s="14"/>
      <c r="Z132" s="14"/>
      <c r="AA132" s="14"/>
      <c r="AB132" s="14"/>
      <c r="AC132" s="14"/>
      <c r="AD132" s="14"/>
    </row>
    <row r="133" spans="1:30" ht="12.95" customHeight="1">
      <c r="A133" s="426"/>
      <c r="B133" s="218"/>
      <c r="C133" s="221"/>
      <c r="D133" s="246"/>
      <c r="E133" s="254"/>
      <c r="F133" s="249"/>
      <c r="G133" s="254"/>
      <c r="H133" s="431"/>
      <c r="I133" s="292"/>
      <c r="J133" s="293"/>
      <c r="K133" s="361"/>
      <c r="L133" s="251"/>
      <c r="M133" s="252"/>
      <c r="N133" s="214"/>
      <c r="O133" s="14"/>
      <c r="P133" s="14"/>
      <c r="Q133" s="14"/>
      <c r="R133" s="14"/>
      <c r="S133" s="14"/>
      <c r="T133" s="14"/>
      <c r="U133" s="14"/>
      <c r="V133" s="14"/>
      <c r="W133" s="14"/>
      <c r="X133" s="14"/>
      <c r="Y133" s="14"/>
      <c r="Z133" s="14"/>
      <c r="AA133" s="14"/>
      <c r="AB133" s="14"/>
      <c r="AC133" s="14"/>
      <c r="AD133" s="14"/>
    </row>
    <row r="134" spans="1:30" ht="15.6">
      <c r="A134" s="427"/>
      <c r="B134" s="219"/>
      <c r="C134" s="222"/>
      <c r="D134" s="247"/>
      <c r="E134" s="255"/>
      <c r="F134" s="250"/>
      <c r="G134" s="255"/>
      <c r="H134" s="432"/>
      <c r="I134" s="294"/>
      <c r="J134" s="295"/>
      <c r="K134" s="178"/>
      <c r="L134" s="251"/>
      <c r="M134" s="252"/>
      <c r="N134" s="214"/>
      <c r="O134" s="14"/>
      <c r="P134" s="14"/>
      <c r="Q134" s="14"/>
      <c r="R134" s="14"/>
      <c r="S134" s="14"/>
      <c r="T134" s="14"/>
      <c r="U134" s="14"/>
      <c r="V134" s="14"/>
      <c r="W134" s="14"/>
      <c r="X134" s="14"/>
      <c r="Y134" s="14"/>
      <c r="Z134" s="14"/>
      <c r="AA134" s="14"/>
      <c r="AB134" s="14"/>
      <c r="AC134" s="14"/>
      <c r="AD134" s="14"/>
    </row>
    <row r="135" spans="1:30" ht="28.5" customHeight="1">
      <c r="A135" s="339" t="s">
        <v>77</v>
      </c>
      <c r="B135" s="217"/>
      <c r="C135" s="220"/>
      <c r="D135" s="65" t="s">
        <v>46</v>
      </c>
      <c r="E135" s="253"/>
      <c r="F135" s="65" t="s">
        <v>46</v>
      </c>
      <c r="G135" s="253"/>
      <c r="H135" s="436" t="s">
        <v>47</v>
      </c>
      <c r="I135" s="258"/>
      <c r="J135" s="260" t="e">
        <f>VLOOKUP(MID(I135,1,255),'Impianto di base'!$E$10:$F$21,2,0)</f>
        <v>#N/A</v>
      </c>
      <c r="K135" s="434" t="s">
        <v>48</v>
      </c>
      <c r="L135" s="451" t="s">
        <v>40</v>
      </c>
      <c r="M135" s="452"/>
      <c r="N135" s="109">
        <f>SUM(N137:N147)</f>
        <v>0</v>
      </c>
      <c r="O135" s="14"/>
      <c r="P135" s="14"/>
      <c r="Q135" s="14"/>
      <c r="R135" s="14"/>
      <c r="S135" s="14"/>
      <c r="T135" s="14"/>
      <c r="U135" s="14"/>
      <c r="V135" s="14"/>
      <c r="W135" s="14"/>
      <c r="X135" s="14"/>
      <c r="Y135" s="14"/>
      <c r="Z135" s="14"/>
      <c r="AA135" s="14"/>
      <c r="AB135" s="14"/>
      <c r="AC135" s="14"/>
      <c r="AD135" s="14"/>
    </row>
    <row r="136" spans="1:30" ht="40.5" customHeight="1">
      <c r="A136" s="340"/>
      <c r="B136" s="218"/>
      <c r="C136" s="221"/>
      <c r="D136" s="223"/>
      <c r="E136" s="254"/>
      <c r="F136" s="223"/>
      <c r="G136" s="254"/>
      <c r="H136" s="437"/>
      <c r="I136" s="259"/>
      <c r="J136" s="260"/>
      <c r="K136" s="435"/>
      <c r="L136" s="433" t="s">
        <v>50</v>
      </c>
      <c r="M136" s="433"/>
      <c r="N136" s="59" t="s">
        <v>51</v>
      </c>
      <c r="O136" s="14"/>
      <c r="P136" s="14"/>
      <c r="Q136" s="14"/>
      <c r="R136" s="14"/>
      <c r="S136" s="14"/>
      <c r="T136" s="14"/>
      <c r="U136" s="14"/>
      <c r="V136" s="14"/>
      <c r="W136" s="14"/>
      <c r="X136" s="14"/>
      <c r="Y136" s="14"/>
      <c r="Z136" s="14"/>
      <c r="AA136" s="14"/>
      <c r="AB136" s="14"/>
      <c r="AC136" s="14"/>
      <c r="AD136" s="14"/>
    </row>
    <row r="137" spans="1:30" ht="15.6">
      <c r="A137" s="336"/>
      <c r="B137" s="218"/>
      <c r="C137" s="221"/>
      <c r="D137" s="224"/>
      <c r="E137" s="254"/>
      <c r="F137" s="224"/>
      <c r="G137" s="254"/>
      <c r="H137" s="351" t="s">
        <v>52</v>
      </c>
      <c r="I137" s="231"/>
      <c r="J137" s="232"/>
      <c r="K137" s="65" t="s">
        <v>53</v>
      </c>
      <c r="L137" s="110" t="s">
        <v>54</v>
      </c>
      <c r="M137" s="113"/>
      <c r="N137" s="67"/>
      <c r="O137" s="14"/>
      <c r="P137" s="14"/>
      <c r="Q137" s="14"/>
      <c r="R137" s="14"/>
      <c r="S137" s="14"/>
      <c r="T137" s="14"/>
      <c r="U137" s="14"/>
      <c r="V137" s="14"/>
      <c r="W137" s="14"/>
      <c r="X137" s="14"/>
      <c r="Y137" s="14"/>
      <c r="Z137" s="14"/>
      <c r="AA137" s="14"/>
      <c r="AB137" s="14"/>
      <c r="AC137" s="14"/>
      <c r="AD137" s="14"/>
    </row>
    <row r="138" spans="1:30" ht="15.6">
      <c r="A138" s="337"/>
      <c r="B138" s="218"/>
      <c r="C138" s="221"/>
      <c r="D138" s="224"/>
      <c r="E138" s="254"/>
      <c r="F138" s="224"/>
      <c r="G138" s="254"/>
      <c r="H138" s="351"/>
      <c r="I138" s="233"/>
      <c r="J138" s="234"/>
      <c r="K138" s="178"/>
      <c r="L138" s="110" t="s">
        <v>55</v>
      </c>
      <c r="M138" s="113"/>
      <c r="N138" s="67"/>
      <c r="O138" s="14"/>
      <c r="P138" s="14"/>
      <c r="Q138" s="14"/>
      <c r="R138" s="14"/>
      <c r="S138" s="14"/>
      <c r="T138" s="14"/>
      <c r="U138" s="14"/>
      <c r="V138" s="14"/>
      <c r="W138" s="14"/>
      <c r="X138" s="14"/>
      <c r="Y138" s="14"/>
      <c r="Z138" s="14"/>
      <c r="AA138" s="14"/>
      <c r="AB138" s="14"/>
      <c r="AC138" s="14"/>
      <c r="AD138" s="14"/>
    </row>
    <row r="139" spans="1:30" ht="15.6">
      <c r="A139" s="337"/>
      <c r="B139" s="218"/>
      <c r="C139" s="221"/>
      <c r="D139" s="225"/>
      <c r="E139" s="254"/>
      <c r="F139" s="225"/>
      <c r="G139" s="254"/>
      <c r="H139" s="351" t="s">
        <v>56</v>
      </c>
      <c r="I139" s="231"/>
      <c r="J139" s="232"/>
      <c r="K139" s="65" t="s">
        <v>53</v>
      </c>
      <c r="L139" s="110" t="s">
        <v>57</v>
      </c>
      <c r="M139" s="113"/>
      <c r="N139" s="67"/>
      <c r="O139" s="14"/>
      <c r="P139" s="14"/>
      <c r="Q139" s="14"/>
      <c r="R139" s="14"/>
      <c r="S139" s="14"/>
      <c r="T139" s="14"/>
      <c r="U139" s="14"/>
      <c r="V139" s="14"/>
      <c r="W139" s="14"/>
      <c r="X139" s="14"/>
      <c r="Y139" s="14"/>
      <c r="Z139" s="14"/>
      <c r="AA139" s="14"/>
      <c r="AB139" s="14"/>
      <c r="AC139" s="14"/>
      <c r="AD139" s="14"/>
    </row>
    <row r="140" spans="1:30" ht="15.6">
      <c r="A140" s="337"/>
      <c r="B140" s="218"/>
      <c r="C140" s="221"/>
      <c r="D140" s="65" t="s">
        <v>46</v>
      </c>
      <c r="E140" s="254"/>
      <c r="F140" s="65" t="s">
        <v>46</v>
      </c>
      <c r="G140" s="254"/>
      <c r="H140" s="351"/>
      <c r="I140" s="233"/>
      <c r="J140" s="234"/>
      <c r="K140" s="178"/>
      <c r="L140" s="110" t="s">
        <v>58</v>
      </c>
      <c r="M140" s="113"/>
      <c r="N140" s="67"/>
      <c r="O140" s="14"/>
      <c r="P140" s="14"/>
      <c r="Q140" s="14"/>
      <c r="R140" s="14"/>
      <c r="S140" s="14"/>
      <c r="T140" s="14"/>
      <c r="U140" s="14"/>
      <c r="V140" s="14"/>
      <c r="W140" s="14"/>
      <c r="X140" s="14"/>
      <c r="Y140" s="14"/>
      <c r="Z140" s="14"/>
      <c r="AA140" s="14"/>
      <c r="AB140" s="14"/>
      <c r="AC140" s="14"/>
      <c r="AD140" s="14"/>
    </row>
    <row r="141" spans="1:30" ht="30">
      <c r="A141" s="337"/>
      <c r="B141" s="218"/>
      <c r="C141" s="222"/>
      <c r="D141" s="235"/>
      <c r="E141" s="254"/>
      <c r="F141" s="238"/>
      <c r="G141" s="254"/>
      <c r="H141" s="61" t="s">
        <v>59</v>
      </c>
      <c r="I141" s="29"/>
      <c r="J141" s="20" t="e">
        <f>VLOOKUP(MID(I141,1,255),'Impianto di base'!$E$10:$F$21,2,0)</f>
        <v>#N/A</v>
      </c>
      <c r="K141" s="77" t="s">
        <v>48</v>
      </c>
      <c r="L141" s="110" t="s">
        <v>60</v>
      </c>
      <c r="M141" s="113"/>
      <c r="N141" s="67"/>
      <c r="O141" s="14"/>
      <c r="P141" s="14"/>
      <c r="Q141" s="14"/>
      <c r="R141" s="14"/>
      <c r="S141" s="14"/>
      <c r="T141" s="14"/>
      <c r="U141" s="14"/>
      <c r="V141" s="14"/>
      <c r="W141" s="14"/>
      <c r="X141" s="14"/>
      <c r="Y141" s="14"/>
      <c r="Z141" s="14"/>
      <c r="AA141" s="14"/>
      <c r="AB141" s="14"/>
      <c r="AC141" s="14"/>
      <c r="AD141" s="14"/>
    </row>
    <row r="142" spans="1:30" ht="15.6">
      <c r="A142" s="337"/>
      <c r="B142" s="218"/>
      <c r="C142" s="220"/>
      <c r="D142" s="236"/>
      <c r="E142" s="254"/>
      <c r="F142" s="239"/>
      <c r="G142" s="254"/>
      <c r="H142" s="351" t="s">
        <v>61</v>
      </c>
      <c r="I142" s="241"/>
      <c r="J142" s="242"/>
      <c r="K142" s="65" t="s">
        <v>53</v>
      </c>
      <c r="L142" s="110" t="s">
        <v>62</v>
      </c>
      <c r="M142" s="113"/>
      <c r="N142" s="67"/>
      <c r="O142" s="14"/>
      <c r="P142" s="14"/>
      <c r="Q142" s="14"/>
      <c r="R142" s="14"/>
      <c r="S142" s="14"/>
      <c r="T142" s="14"/>
      <c r="U142" s="14"/>
      <c r="V142" s="14"/>
      <c r="W142" s="14"/>
      <c r="X142" s="14"/>
      <c r="Y142" s="14"/>
      <c r="Z142" s="14"/>
      <c r="AA142" s="14"/>
      <c r="AB142" s="14"/>
      <c r="AC142" s="14"/>
      <c r="AD142" s="14"/>
    </row>
    <row r="143" spans="1:30" ht="15.6">
      <c r="A143" s="337"/>
      <c r="B143" s="218"/>
      <c r="C143" s="221"/>
      <c r="D143" s="236"/>
      <c r="E143" s="254"/>
      <c r="F143" s="239"/>
      <c r="G143" s="254"/>
      <c r="H143" s="351"/>
      <c r="I143" s="243"/>
      <c r="J143" s="244"/>
      <c r="K143" s="178"/>
      <c r="L143" s="110" t="s">
        <v>63</v>
      </c>
      <c r="M143" s="113"/>
      <c r="N143" s="67"/>
      <c r="O143" s="14"/>
      <c r="P143" s="14"/>
      <c r="Q143" s="14"/>
      <c r="R143" s="14"/>
      <c r="S143" s="14"/>
      <c r="T143" s="14"/>
      <c r="U143" s="14"/>
      <c r="V143" s="14"/>
      <c r="W143" s="14"/>
      <c r="X143" s="14"/>
      <c r="Y143" s="14"/>
      <c r="Z143" s="14"/>
      <c r="AA143" s="14"/>
      <c r="AB143" s="14"/>
      <c r="AC143" s="14"/>
      <c r="AD143" s="14"/>
    </row>
    <row r="144" spans="1:30" ht="15.6">
      <c r="A144" s="337"/>
      <c r="B144" s="218"/>
      <c r="C144" s="221"/>
      <c r="D144" s="236"/>
      <c r="E144" s="254"/>
      <c r="F144" s="239"/>
      <c r="G144" s="254"/>
      <c r="H144" s="351" t="s">
        <v>64</v>
      </c>
      <c r="I144" s="241"/>
      <c r="J144" s="242"/>
      <c r="K144" s="65" t="s">
        <v>53</v>
      </c>
      <c r="L144" s="110" t="s">
        <v>65</v>
      </c>
      <c r="M144" s="113"/>
      <c r="N144" s="67"/>
      <c r="O144" s="14"/>
      <c r="P144" s="14"/>
      <c r="Q144" s="14"/>
      <c r="R144" s="14"/>
      <c r="S144" s="14"/>
      <c r="T144" s="14"/>
      <c r="U144" s="14"/>
      <c r="V144" s="14"/>
      <c r="W144" s="14"/>
      <c r="X144" s="14"/>
      <c r="Y144" s="14"/>
      <c r="Z144" s="14"/>
      <c r="AA144" s="14"/>
      <c r="AB144" s="14"/>
      <c r="AC144" s="14"/>
      <c r="AD144" s="14"/>
    </row>
    <row r="145" spans="1:30" ht="15.6">
      <c r="A145" s="337"/>
      <c r="B145" s="218"/>
      <c r="C145" s="221"/>
      <c r="D145" s="237"/>
      <c r="E145" s="254"/>
      <c r="F145" s="240"/>
      <c r="G145" s="254"/>
      <c r="H145" s="351"/>
      <c r="I145" s="243"/>
      <c r="J145" s="244"/>
      <c r="K145" s="178"/>
      <c r="L145" s="110" t="s">
        <v>66</v>
      </c>
      <c r="M145" s="113"/>
      <c r="N145" s="67"/>
      <c r="O145" s="14"/>
      <c r="P145" s="14"/>
      <c r="Q145" s="14"/>
      <c r="R145" s="14"/>
      <c r="S145" s="14"/>
      <c r="T145" s="14"/>
      <c r="U145" s="14"/>
      <c r="V145" s="14"/>
      <c r="W145" s="14"/>
      <c r="X145" s="14"/>
      <c r="Y145" s="14"/>
      <c r="Z145" s="14"/>
      <c r="AA145" s="14"/>
      <c r="AB145" s="14"/>
      <c r="AC145" s="14"/>
      <c r="AD145" s="14"/>
    </row>
    <row r="146" spans="1:30" ht="30">
      <c r="A146" s="337"/>
      <c r="B146" s="218"/>
      <c r="C146" s="221"/>
      <c r="D146" s="65" t="s">
        <v>46</v>
      </c>
      <c r="E146" s="254"/>
      <c r="F146" s="65" t="s">
        <v>46</v>
      </c>
      <c r="G146" s="254"/>
      <c r="H146" s="60" t="s">
        <v>67</v>
      </c>
      <c r="I146" s="274" t="str">
        <f>IF(OR(D135="cooperative learning",D140="cooperative learning", D146="cooperative learning"),"CCEU5 - competenza personale, sociale e capacità di imparare ad imparare"," - ")</f>
        <v xml:space="preserve"> - </v>
      </c>
      <c r="J146" s="275"/>
      <c r="K146" s="77" t="s">
        <v>48</v>
      </c>
      <c r="L146" s="110" t="s">
        <v>68</v>
      </c>
      <c r="M146" s="114"/>
      <c r="N146" s="69"/>
      <c r="O146" s="14"/>
      <c r="P146" s="36" t="e" cm="1">
        <f t="array" ref="P146">INDEX($L$137:$L$146,MAX(IF($M$137:$M$146="Sì",ROW($M$137:$M$146)))-136)</f>
        <v>#VALUE!</v>
      </c>
      <c r="Q146" s="14"/>
      <c r="R146" s="14"/>
      <c r="S146" s="14"/>
      <c r="T146" s="14"/>
      <c r="U146" s="14"/>
      <c r="V146" s="14"/>
      <c r="W146" s="14"/>
      <c r="X146" s="14"/>
      <c r="Y146" s="14"/>
      <c r="Z146" s="14"/>
      <c r="AA146" s="14"/>
      <c r="AB146" s="14"/>
      <c r="AC146" s="14"/>
      <c r="AD146" s="14"/>
    </row>
    <row r="147" spans="1:30" ht="12.95" customHeight="1">
      <c r="A147" s="337"/>
      <c r="B147" s="218"/>
      <c r="C147" s="221"/>
      <c r="D147" s="245"/>
      <c r="E147" s="254"/>
      <c r="F147" s="248"/>
      <c r="G147" s="254"/>
      <c r="H147" s="444" t="s">
        <v>69</v>
      </c>
      <c r="I147" s="290" t="str">
        <f>IF(I146="CCEU5 - competenza personale, sociale e capacità di imparare ad imparare","Collaborare in gruppo per la realizzazione del prodotto/servizio, nel rispetto del ruolo dei compiti e dei tempi assegnati, comunicando in modo corretto.", " - ")</f>
        <v xml:space="preserve"> - </v>
      </c>
      <c r="J147" s="291"/>
      <c r="K147" s="359" t="str">
        <f>IF(I146=" - ", " - ", "Rubrica di processo")</f>
        <v xml:space="preserve"> - </v>
      </c>
      <c r="L147" s="251" t="s">
        <v>41</v>
      </c>
      <c r="M147" s="252"/>
      <c r="N147" s="214"/>
      <c r="O147" s="14"/>
      <c r="P147" s="14"/>
      <c r="Q147" s="14"/>
      <c r="R147" s="14"/>
      <c r="S147" s="14"/>
      <c r="T147" s="14"/>
      <c r="U147" s="14"/>
      <c r="V147" s="14"/>
      <c r="W147" s="14"/>
      <c r="X147" s="14"/>
      <c r="Y147" s="14"/>
      <c r="Z147" s="14"/>
      <c r="AA147" s="14"/>
      <c r="AB147" s="14"/>
      <c r="AC147" s="14"/>
      <c r="AD147" s="14"/>
    </row>
    <row r="148" spans="1:30" ht="12.95" customHeight="1">
      <c r="A148" s="337"/>
      <c r="B148" s="218"/>
      <c r="C148" s="221"/>
      <c r="D148" s="246"/>
      <c r="E148" s="254"/>
      <c r="F148" s="249"/>
      <c r="G148" s="254"/>
      <c r="H148" s="445"/>
      <c r="I148" s="292"/>
      <c r="J148" s="293"/>
      <c r="K148" s="360"/>
      <c r="L148" s="251"/>
      <c r="M148" s="252"/>
      <c r="N148" s="214"/>
      <c r="O148" s="14"/>
      <c r="P148" s="14"/>
      <c r="Q148" s="14"/>
      <c r="R148" s="14"/>
      <c r="S148" s="14"/>
      <c r="T148" s="14"/>
      <c r="U148" s="14"/>
      <c r="V148" s="14"/>
      <c r="W148" s="14"/>
      <c r="X148" s="14"/>
      <c r="Y148" s="14"/>
      <c r="Z148" s="14"/>
      <c r="AA148" s="14"/>
      <c r="AB148" s="14"/>
      <c r="AC148" s="14"/>
      <c r="AD148" s="14"/>
    </row>
    <row r="149" spans="1:30" ht="12.95" customHeight="1">
      <c r="A149" s="337"/>
      <c r="B149" s="218"/>
      <c r="C149" s="221"/>
      <c r="D149" s="246"/>
      <c r="E149" s="254"/>
      <c r="F149" s="249"/>
      <c r="G149" s="254"/>
      <c r="H149" s="445"/>
      <c r="I149" s="292"/>
      <c r="J149" s="293"/>
      <c r="K149" s="361"/>
      <c r="L149" s="251"/>
      <c r="M149" s="252"/>
      <c r="N149" s="214"/>
      <c r="O149" s="14"/>
      <c r="P149" s="14"/>
      <c r="Q149" s="14"/>
      <c r="R149" s="14"/>
      <c r="S149" s="14"/>
      <c r="T149" s="14"/>
      <c r="U149" s="14"/>
      <c r="V149" s="14"/>
      <c r="W149" s="14"/>
      <c r="X149" s="14"/>
      <c r="Y149" s="14"/>
      <c r="Z149" s="14"/>
      <c r="AA149" s="14"/>
      <c r="AB149" s="14"/>
      <c r="AC149" s="14"/>
      <c r="AD149" s="14"/>
    </row>
    <row r="150" spans="1:30" ht="15.6">
      <c r="A150" s="338"/>
      <c r="B150" s="219"/>
      <c r="C150" s="222"/>
      <c r="D150" s="247"/>
      <c r="E150" s="255"/>
      <c r="F150" s="250"/>
      <c r="G150" s="255"/>
      <c r="H150" s="446"/>
      <c r="I150" s="294"/>
      <c r="J150" s="295"/>
      <c r="K150" s="178"/>
      <c r="L150" s="251"/>
      <c r="M150" s="252"/>
      <c r="N150" s="214"/>
      <c r="O150" s="14"/>
      <c r="P150" s="14"/>
      <c r="Q150" s="14"/>
      <c r="R150" s="14"/>
      <c r="S150" s="14"/>
      <c r="T150" s="14"/>
      <c r="U150" s="14"/>
      <c r="V150" s="14"/>
      <c r="W150" s="14"/>
      <c r="X150" s="14"/>
      <c r="Y150" s="14"/>
      <c r="Z150" s="14"/>
      <c r="AA150" s="14"/>
      <c r="AB150" s="14"/>
      <c r="AC150" s="14"/>
      <c r="AD150" s="14"/>
    </row>
    <row r="151" spans="1:30" ht="15.6">
      <c r="A151" s="215" t="s">
        <v>78</v>
      </c>
      <c r="B151" s="217"/>
      <c r="C151" s="220"/>
      <c r="D151" s="65" t="s">
        <v>46</v>
      </c>
      <c r="E151" s="253"/>
      <c r="F151" s="65" t="s">
        <v>46</v>
      </c>
      <c r="G151" s="253"/>
      <c r="H151" s="256" t="s">
        <v>47</v>
      </c>
      <c r="I151" s="258"/>
      <c r="J151" s="260" t="e">
        <f>VLOOKUP(MID(I151,1,255),'Impianto di base'!$E$10:$F$21,2,0)</f>
        <v>#N/A</v>
      </c>
      <c r="K151" s="261" t="s">
        <v>48</v>
      </c>
      <c r="L151" s="453" t="s">
        <v>40</v>
      </c>
      <c r="M151" s="454"/>
      <c r="N151" s="111">
        <f>SUM(N153:N163)</f>
        <v>0</v>
      </c>
      <c r="O151" s="14"/>
      <c r="P151" s="14"/>
      <c r="Q151" s="14"/>
      <c r="R151" s="14"/>
      <c r="S151" s="14"/>
      <c r="T151" s="14"/>
      <c r="U151" s="14"/>
      <c r="V151" s="14"/>
      <c r="W151" s="14"/>
      <c r="X151" s="14"/>
      <c r="Y151" s="14"/>
      <c r="Z151" s="14"/>
      <c r="AA151" s="14"/>
      <c r="AB151" s="14"/>
      <c r="AC151" s="14"/>
      <c r="AD151" s="14"/>
    </row>
    <row r="152" spans="1:30" ht="12.75" customHeight="1">
      <c r="A152" s="216"/>
      <c r="B152" s="218"/>
      <c r="C152" s="221"/>
      <c r="D152" s="223"/>
      <c r="E152" s="254"/>
      <c r="F152" s="223"/>
      <c r="G152" s="254"/>
      <c r="H152" s="257"/>
      <c r="I152" s="259"/>
      <c r="J152" s="260"/>
      <c r="K152" s="262"/>
      <c r="L152" s="226" t="s">
        <v>50</v>
      </c>
      <c r="M152" s="226"/>
      <c r="N152" s="62" t="s">
        <v>51</v>
      </c>
      <c r="O152" s="14"/>
      <c r="P152" s="14"/>
      <c r="Q152" s="14"/>
      <c r="R152" s="14"/>
      <c r="S152" s="14"/>
      <c r="T152" s="14"/>
      <c r="U152" s="14"/>
      <c r="V152" s="14"/>
      <c r="W152" s="14"/>
      <c r="X152" s="14"/>
      <c r="Y152" s="14"/>
      <c r="Z152" s="14"/>
      <c r="AA152" s="14"/>
      <c r="AB152" s="14"/>
      <c r="AC152" s="14"/>
      <c r="AD152" s="14"/>
    </row>
    <row r="153" spans="1:30" ht="15.6">
      <c r="A153" s="227"/>
      <c r="B153" s="218"/>
      <c r="C153" s="221"/>
      <c r="D153" s="224"/>
      <c r="E153" s="254"/>
      <c r="F153" s="224"/>
      <c r="G153" s="254"/>
      <c r="H153" s="230" t="s">
        <v>52</v>
      </c>
      <c r="I153" s="231"/>
      <c r="J153" s="232"/>
      <c r="K153" s="65" t="s">
        <v>53</v>
      </c>
      <c r="L153" s="112" t="s">
        <v>54</v>
      </c>
      <c r="M153" s="113"/>
      <c r="N153" s="67"/>
      <c r="O153" s="14"/>
      <c r="P153" s="14"/>
      <c r="Q153" s="14"/>
      <c r="R153" s="14"/>
      <c r="S153" s="14"/>
      <c r="T153" s="14"/>
      <c r="U153" s="14"/>
      <c r="V153" s="14"/>
      <c r="W153" s="14"/>
      <c r="X153" s="14"/>
      <c r="Y153" s="14"/>
      <c r="Z153" s="14"/>
      <c r="AA153" s="14"/>
      <c r="AB153" s="14"/>
      <c r="AC153" s="14"/>
      <c r="AD153" s="14"/>
    </row>
    <row r="154" spans="1:30" ht="15.6">
      <c r="A154" s="228"/>
      <c r="B154" s="218"/>
      <c r="C154" s="221"/>
      <c r="D154" s="224"/>
      <c r="E154" s="254"/>
      <c r="F154" s="224"/>
      <c r="G154" s="254"/>
      <c r="H154" s="230"/>
      <c r="I154" s="233"/>
      <c r="J154" s="234"/>
      <c r="K154" s="178"/>
      <c r="L154" s="112" t="s">
        <v>55</v>
      </c>
      <c r="M154" s="113"/>
      <c r="N154" s="67"/>
      <c r="O154" s="14"/>
      <c r="P154" s="14"/>
      <c r="Q154" s="14"/>
      <c r="R154" s="14"/>
      <c r="S154" s="14"/>
      <c r="T154" s="14"/>
      <c r="U154" s="14"/>
      <c r="V154" s="14"/>
      <c r="W154" s="14"/>
      <c r="X154" s="14"/>
      <c r="Y154" s="14"/>
      <c r="Z154" s="14"/>
      <c r="AA154" s="14"/>
      <c r="AB154" s="14"/>
      <c r="AC154" s="14"/>
      <c r="AD154" s="14"/>
    </row>
    <row r="155" spans="1:30" ht="15.6">
      <c r="A155" s="228"/>
      <c r="B155" s="218"/>
      <c r="C155" s="221"/>
      <c r="D155" s="225"/>
      <c r="E155" s="254"/>
      <c r="F155" s="225"/>
      <c r="G155" s="254"/>
      <c r="H155" s="230" t="s">
        <v>56</v>
      </c>
      <c r="I155" s="231"/>
      <c r="J155" s="232"/>
      <c r="K155" s="65" t="s">
        <v>53</v>
      </c>
      <c r="L155" s="112" t="s">
        <v>57</v>
      </c>
      <c r="M155" s="113"/>
      <c r="N155" s="67"/>
      <c r="O155" s="14"/>
      <c r="P155" s="14"/>
      <c r="Q155" s="14"/>
      <c r="R155" s="14"/>
      <c r="S155" s="14"/>
      <c r="T155" s="14"/>
      <c r="U155" s="14"/>
      <c r="V155" s="14"/>
      <c r="W155" s="14"/>
      <c r="X155" s="14"/>
      <c r="Y155" s="14"/>
      <c r="Z155" s="14"/>
      <c r="AA155" s="14"/>
      <c r="AB155" s="14"/>
      <c r="AC155" s="14"/>
      <c r="AD155" s="14"/>
    </row>
    <row r="156" spans="1:30" ht="15.6">
      <c r="A156" s="228"/>
      <c r="B156" s="218"/>
      <c r="C156" s="221"/>
      <c r="D156" s="65" t="s">
        <v>46</v>
      </c>
      <c r="E156" s="254"/>
      <c r="F156" s="65" t="s">
        <v>46</v>
      </c>
      <c r="G156" s="254"/>
      <c r="H156" s="230"/>
      <c r="I156" s="233"/>
      <c r="J156" s="234"/>
      <c r="K156" s="178"/>
      <c r="L156" s="112" t="s">
        <v>58</v>
      </c>
      <c r="M156" s="113"/>
      <c r="N156" s="67"/>
      <c r="O156" s="14"/>
      <c r="P156" s="14"/>
      <c r="Q156" s="14"/>
      <c r="R156" s="14"/>
      <c r="S156" s="14"/>
      <c r="T156" s="14"/>
      <c r="U156" s="14"/>
      <c r="V156" s="14"/>
      <c r="W156" s="14"/>
      <c r="X156" s="14"/>
      <c r="Y156" s="14"/>
      <c r="Z156" s="14"/>
      <c r="AA156" s="14"/>
      <c r="AB156" s="14"/>
      <c r="AC156" s="14"/>
      <c r="AD156" s="14"/>
    </row>
    <row r="157" spans="1:30" ht="30">
      <c r="A157" s="228"/>
      <c r="B157" s="218"/>
      <c r="C157" s="222"/>
      <c r="D157" s="235"/>
      <c r="E157" s="254"/>
      <c r="F157" s="238"/>
      <c r="G157" s="254"/>
      <c r="H157" s="64" t="s">
        <v>59</v>
      </c>
      <c r="I157" s="29"/>
      <c r="J157" s="20" t="e">
        <f>VLOOKUP(MID(I157,1,255),'Impianto di base'!$E$10:$F$21,2,0)</f>
        <v>#N/A</v>
      </c>
      <c r="K157" s="78" t="s">
        <v>48</v>
      </c>
      <c r="L157" s="112" t="s">
        <v>60</v>
      </c>
      <c r="M157" s="113"/>
      <c r="N157" s="67"/>
      <c r="O157" s="14"/>
      <c r="P157" s="14"/>
      <c r="Q157" s="14"/>
      <c r="R157" s="14"/>
      <c r="S157" s="14"/>
      <c r="T157" s="14"/>
      <c r="U157" s="14"/>
      <c r="V157" s="14"/>
      <c r="W157" s="14"/>
      <c r="X157" s="14"/>
      <c r="Y157" s="14"/>
      <c r="Z157" s="14"/>
      <c r="AA157" s="14"/>
      <c r="AB157" s="14"/>
      <c r="AC157" s="14"/>
      <c r="AD157" s="14"/>
    </row>
    <row r="158" spans="1:30" ht="15.6">
      <c r="A158" s="228"/>
      <c r="B158" s="218"/>
      <c r="C158" s="220"/>
      <c r="D158" s="236"/>
      <c r="E158" s="254"/>
      <c r="F158" s="239"/>
      <c r="G158" s="254"/>
      <c r="H158" s="230" t="s">
        <v>61</v>
      </c>
      <c r="I158" s="241"/>
      <c r="J158" s="242"/>
      <c r="K158" s="65" t="s">
        <v>53</v>
      </c>
      <c r="L158" s="112" t="s">
        <v>62</v>
      </c>
      <c r="M158" s="113"/>
      <c r="N158" s="67"/>
      <c r="O158" s="14"/>
      <c r="P158" s="14"/>
      <c r="Q158" s="14"/>
      <c r="R158" s="14"/>
      <c r="S158" s="14"/>
      <c r="T158" s="14"/>
      <c r="U158" s="14"/>
      <c r="V158" s="14"/>
      <c r="W158" s="14"/>
      <c r="X158" s="14"/>
      <c r="Y158" s="14"/>
      <c r="Z158" s="14"/>
      <c r="AA158" s="14"/>
      <c r="AB158" s="14"/>
      <c r="AC158" s="14"/>
      <c r="AD158" s="14"/>
    </row>
    <row r="159" spans="1:30" ht="15.6">
      <c r="A159" s="228"/>
      <c r="B159" s="218"/>
      <c r="C159" s="221"/>
      <c r="D159" s="236"/>
      <c r="E159" s="254"/>
      <c r="F159" s="239"/>
      <c r="G159" s="254"/>
      <c r="H159" s="230"/>
      <c r="I159" s="243"/>
      <c r="J159" s="244"/>
      <c r="K159" s="178"/>
      <c r="L159" s="112" t="s">
        <v>63</v>
      </c>
      <c r="M159" s="113"/>
      <c r="N159" s="67"/>
      <c r="O159" s="14"/>
      <c r="P159" s="14"/>
      <c r="Q159" s="14"/>
      <c r="R159" s="14"/>
      <c r="S159" s="14"/>
      <c r="T159" s="14"/>
      <c r="U159" s="14"/>
      <c r="V159" s="14"/>
      <c r="W159" s="14"/>
      <c r="X159" s="14"/>
      <c r="Y159" s="14"/>
      <c r="Z159" s="14"/>
      <c r="AA159" s="14"/>
      <c r="AB159" s="14"/>
      <c r="AC159" s="14"/>
      <c r="AD159" s="14"/>
    </row>
    <row r="160" spans="1:30" ht="15.6">
      <c r="A160" s="228"/>
      <c r="B160" s="218"/>
      <c r="C160" s="221"/>
      <c r="D160" s="236"/>
      <c r="E160" s="254"/>
      <c r="F160" s="239"/>
      <c r="G160" s="254"/>
      <c r="H160" s="230" t="s">
        <v>64</v>
      </c>
      <c r="I160" s="241"/>
      <c r="J160" s="242"/>
      <c r="K160" s="65" t="s">
        <v>53</v>
      </c>
      <c r="L160" s="112" t="s">
        <v>65</v>
      </c>
      <c r="M160" s="113"/>
      <c r="N160" s="67"/>
      <c r="O160" s="14"/>
      <c r="P160" s="14"/>
      <c r="Q160" s="14"/>
      <c r="R160" s="14"/>
      <c r="S160" s="14"/>
      <c r="T160" s="14"/>
      <c r="U160" s="14"/>
      <c r="V160" s="14"/>
      <c r="W160" s="14"/>
      <c r="X160" s="14"/>
      <c r="Y160" s="14"/>
      <c r="Z160" s="14"/>
      <c r="AA160" s="14"/>
      <c r="AB160" s="14"/>
      <c r="AC160" s="14"/>
      <c r="AD160" s="14"/>
    </row>
    <row r="161" spans="1:30" ht="15.6">
      <c r="A161" s="228"/>
      <c r="B161" s="218"/>
      <c r="C161" s="221"/>
      <c r="D161" s="237"/>
      <c r="E161" s="254"/>
      <c r="F161" s="240"/>
      <c r="G161" s="254"/>
      <c r="H161" s="230"/>
      <c r="I161" s="243"/>
      <c r="J161" s="244"/>
      <c r="K161" s="178"/>
      <c r="L161" s="112" t="s">
        <v>66</v>
      </c>
      <c r="M161" s="113"/>
      <c r="N161" s="67"/>
      <c r="O161" s="14"/>
      <c r="P161" s="14"/>
      <c r="Q161" s="14"/>
      <c r="R161" s="14"/>
      <c r="S161" s="14"/>
      <c r="T161" s="14"/>
      <c r="U161" s="14"/>
      <c r="V161" s="14"/>
      <c r="W161" s="14"/>
      <c r="X161" s="14"/>
      <c r="Y161" s="14"/>
      <c r="Z161" s="14"/>
      <c r="AA161" s="14"/>
      <c r="AB161" s="14"/>
      <c r="AC161" s="14"/>
      <c r="AD161" s="14"/>
    </row>
    <row r="162" spans="1:30" ht="30">
      <c r="A162" s="228"/>
      <c r="B162" s="218"/>
      <c r="C162" s="221"/>
      <c r="D162" s="65" t="s">
        <v>46</v>
      </c>
      <c r="E162" s="254"/>
      <c r="F162" s="65" t="s">
        <v>46</v>
      </c>
      <c r="G162" s="254"/>
      <c r="H162" s="63" t="s">
        <v>67</v>
      </c>
      <c r="I162" s="274" t="str">
        <f>IF(OR(D151="cooperative learning",D156="cooperative learning", D162="cooperative learning"),"CCEU5 - competenza personale, sociale e capacità di imparare ad imparare"," - ")</f>
        <v xml:space="preserve"> - </v>
      </c>
      <c r="J162" s="275"/>
      <c r="K162" s="78" t="s">
        <v>48</v>
      </c>
      <c r="L162" s="112" t="s">
        <v>68</v>
      </c>
      <c r="M162" s="114"/>
      <c r="N162" s="69"/>
      <c r="P162" s="36" t="e" cm="1">
        <f t="array" ref="P162">INDEX($L$153:$L$162,MAX(IF($M$153:$M$162="Sì",ROW($M$153:$M$162)))-152)</f>
        <v>#VALUE!</v>
      </c>
      <c r="Q162" s="14"/>
      <c r="R162" s="14"/>
      <c r="S162" s="14"/>
      <c r="T162" s="14"/>
      <c r="U162" s="14"/>
      <c r="V162" s="14"/>
      <c r="W162" s="14"/>
      <c r="X162" s="14"/>
      <c r="Y162" s="14"/>
      <c r="Z162" s="14"/>
      <c r="AA162" s="14"/>
      <c r="AB162" s="14"/>
      <c r="AC162" s="14"/>
      <c r="AD162" s="14"/>
    </row>
    <row r="163" spans="1:30" ht="12.95" customHeight="1">
      <c r="A163" s="228"/>
      <c r="B163" s="218"/>
      <c r="C163" s="221"/>
      <c r="D163" s="245"/>
      <c r="E163" s="254"/>
      <c r="F163" s="248"/>
      <c r="G163" s="254"/>
      <c r="H163" s="276" t="s">
        <v>69</v>
      </c>
      <c r="I163" s="290" t="str">
        <f>IF(I162="CCEU5 - competenza personale, sociale e capacità di imparare ad imparare","Collaborare in gruppo per la realizzazione del prodotto/servizio, nel rispetto del ruolo dei compiti e dei tempi assegnati, comunicando in modo corretto.", " - ")</f>
        <v xml:space="preserve"> - </v>
      </c>
      <c r="J163" s="291"/>
      <c r="K163" s="359" t="str">
        <f>IF(I162=" - ", " - ", "Rubrica di processo")</f>
        <v xml:space="preserve"> - </v>
      </c>
      <c r="L163" s="251" t="s">
        <v>41</v>
      </c>
      <c r="M163" s="252"/>
      <c r="N163" s="214"/>
      <c r="O163" s="14"/>
      <c r="P163" s="14"/>
      <c r="Q163" s="14"/>
      <c r="R163" s="14"/>
      <c r="S163" s="14"/>
      <c r="T163" s="14"/>
      <c r="U163" s="14"/>
      <c r="V163" s="14"/>
      <c r="W163" s="14"/>
      <c r="X163" s="14"/>
      <c r="Y163" s="14"/>
      <c r="Z163" s="14"/>
      <c r="AA163" s="14"/>
      <c r="AB163" s="14"/>
      <c r="AC163" s="14"/>
      <c r="AD163" s="14"/>
    </row>
    <row r="164" spans="1:30" ht="12.95" customHeight="1">
      <c r="A164" s="228"/>
      <c r="B164" s="218"/>
      <c r="C164" s="221"/>
      <c r="D164" s="246"/>
      <c r="E164" s="254"/>
      <c r="F164" s="249"/>
      <c r="G164" s="254"/>
      <c r="H164" s="277"/>
      <c r="I164" s="292"/>
      <c r="J164" s="293"/>
      <c r="K164" s="360"/>
      <c r="L164" s="251"/>
      <c r="M164" s="252"/>
      <c r="N164" s="214"/>
      <c r="O164" s="14"/>
      <c r="P164" s="14"/>
      <c r="Q164" s="14"/>
      <c r="R164" s="14"/>
      <c r="S164" s="14"/>
      <c r="T164" s="14"/>
      <c r="U164" s="14"/>
      <c r="V164" s="14"/>
      <c r="W164" s="14"/>
      <c r="X164" s="14"/>
      <c r="Y164" s="14"/>
      <c r="Z164" s="14"/>
      <c r="AA164" s="14"/>
      <c r="AB164" s="14"/>
      <c r="AC164" s="14"/>
      <c r="AD164" s="14"/>
    </row>
    <row r="165" spans="1:30" ht="12.95" customHeight="1">
      <c r="A165" s="228"/>
      <c r="B165" s="218"/>
      <c r="C165" s="221"/>
      <c r="D165" s="246"/>
      <c r="E165" s="254"/>
      <c r="F165" s="249"/>
      <c r="G165" s="254"/>
      <c r="H165" s="277"/>
      <c r="I165" s="292"/>
      <c r="J165" s="293"/>
      <c r="K165" s="361"/>
      <c r="L165" s="251"/>
      <c r="M165" s="252"/>
      <c r="N165" s="214"/>
      <c r="O165" s="14"/>
      <c r="P165" s="14"/>
      <c r="Q165" s="14"/>
      <c r="R165" s="14"/>
      <c r="S165" s="14"/>
      <c r="T165" s="14"/>
      <c r="U165" s="14"/>
      <c r="V165" s="14"/>
      <c r="W165" s="14"/>
      <c r="X165" s="14"/>
      <c r="Y165" s="14"/>
      <c r="Z165" s="14"/>
      <c r="AA165" s="14"/>
      <c r="AB165" s="14"/>
      <c r="AC165" s="14"/>
      <c r="AD165" s="14"/>
    </row>
    <row r="166" spans="1:30" ht="15.6">
      <c r="A166" s="229"/>
      <c r="B166" s="219"/>
      <c r="C166" s="222"/>
      <c r="D166" s="247"/>
      <c r="E166" s="255"/>
      <c r="F166" s="250"/>
      <c r="G166" s="255"/>
      <c r="H166" s="278"/>
      <c r="I166" s="294"/>
      <c r="J166" s="295"/>
      <c r="K166" s="178"/>
      <c r="L166" s="251"/>
      <c r="M166" s="252"/>
      <c r="N166" s="214"/>
      <c r="O166" s="14"/>
      <c r="P166" s="14"/>
      <c r="Q166" s="14"/>
      <c r="R166" s="14"/>
      <c r="S166" s="14"/>
      <c r="T166" s="14"/>
      <c r="U166" s="14"/>
      <c r="V166" s="14"/>
      <c r="W166" s="14"/>
      <c r="X166" s="14"/>
      <c r="Y166" s="14"/>
      <c r="Z166" s="14"/>
      <c r="AA166" s="14"/>
      <c r="AB166" s="14"/>
      <c r="AC166" s="14"/>
      <c r="AD166" s="14"/>
    </row>
    <row r="167" spans="1:30" ht="12.9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2.9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ht="12.9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ht="12.9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ht="12.9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ht="12.9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ht="12.9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ht="12.9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ht="12.9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ht="12.9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ht="12.9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ht="12.9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ht="12.9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ht="12.9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ht="12.9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ht="12.9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ht="12.9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ht="12.9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ht="12.9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ht="12.9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ht="12.9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ht="12.9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ht="12.9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ht="12.9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ht="12.9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ht="12.9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ht="12.9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ht="12.9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ht="12.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ht="12.9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ht="12.9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ht="12.9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ht="12.9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ht="12.9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ht="12.9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ht="12.9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ht="12.9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ht="12.9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ht="12.9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ht="12.9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ht="12.9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ht="12.9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ht="12.9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ht="12.9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ht="12.9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ht="12.9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ht="12.9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ht="12.9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ht="12.9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ht="12.9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ht="12.9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ht="12.9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ht="12.9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ht="12.9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ht="12.9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ht="12.9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ht="12.9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ht="12.9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ht="12.9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ht="12.9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ht="12.9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ht="12.9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ht="12.9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ht="12.9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ht="12.9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ht="12.9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ht="12.9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ht="12.9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ht="12.9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ht="12.9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ht="12.9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ht="12.9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ht="12.9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ht="12.9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ht="12.9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ht="12.9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ht="12.9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ht="12.9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ht="12.9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ht="12.9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ht="12.9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ht="12.9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ht="12.9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ht="12.9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ht="12.9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ht="12.9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ht="12.9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ht="12.9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ht="12.9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ht="12.9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ht="12.9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ht="12.9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ht="12.9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ht="12.9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ht="12.9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ht="12.9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ht="12.9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ht="12.9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ht="12.9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ht="12.9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ht="12.9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ht="12.9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ht="12.9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ht="12.9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ht="12.9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ht="12.9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ht="12.9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ht="12.9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ht="12.9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ht="12.9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ht="12.9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ht="12.9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ht="12.9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ht="12.9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ht="12.9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ht="12.9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ht="12.9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ht="12.9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ht="12.9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ht="12.9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ht="12.9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ht="12.9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ht="12.9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ht="12.9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ht="12.9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ht="12.9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ht="12.9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ht="12.9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ht="1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ht="12.9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ht="12.9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ht="12.9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ht="12.9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ht="12.9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ht="12.9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ht="12.9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ht="12.9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ht="12.9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ht="12.9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ht="12.9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ht="12.9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ht="12.9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ht="12.9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ht="12.9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ht="12.9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ht="12.9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ht="12.9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ht="12.9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ht="12.9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ht="12.9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ht="12.9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ht="12.9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ht="12.9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ht="12.9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ht="12.9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ht="12.9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ht="12.9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ht="12.9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ht="12.9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ht="12.9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ht="12.9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ht="12.9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ht="12.9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ht="12.9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ht="12.9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ht="12.9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ht="12.9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ht="12.9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ht="12.9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ht="12.9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ht="12.9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ht="12.9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ht="12.9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ht="12.9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ht="12.9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ht="12.9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ht="12.9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ht="12.9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ht="12.9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ht="12.9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ht="12.9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ht="12.9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ht="12.9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ht="12.9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ht="12.9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ht="12.9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ht="12.9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ht="12.9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ht="12.9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ht="12.9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ht="12.9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ht="12.9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ht="12.9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ht="12.9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ht="12.9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ht="12.9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ht="12.9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ht="12.9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ht="12.9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ht="12.9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ht="12.9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ht="12.9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ht="12.9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ht="12.9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ht="12.9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ht="12.9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ht="12.9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ht="12.9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ht="12.9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ht="12.9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ht="12.9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ht="12.9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ht="12.9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ht="12.9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ht="12.9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ht="12.9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ht="12.9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ht="12.9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ht="12.9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ht="12.9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ht="12.9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ht="12.9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ht="12.9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ht="12.9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ht="12.9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ht="12.9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ht="12.9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ht="12.9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ht="12.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ht="12.9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ht="12.9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ht="12.9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ht="12.9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ht="12.9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ht="12.9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ht="12.9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ht="12.9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ht="12.9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ht="12.9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ht="12.9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ht="12.9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ht="12.9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ht="12.9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ht="12.9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ht="12.9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ht="12.9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ht="12.9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ht="12.9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ht="12.9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ht="12.9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ht="12.9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ht="12.9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ht="12.9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ht="12.9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ht="12.9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ht="12.9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ht="12.9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ht="12.9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ht="12.9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ht="12.9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ht="12.9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ht="12.9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ht="12.9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ht="12.9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ht="12.9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ht="12.9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ht="12.9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ht="12.9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ht="12.9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ht="12.9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ht="12.9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ht="12.9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ht="12.9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ht="12.9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ht="12.9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ht="12.9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ht="12.9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ht="12.9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ht="12.9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ht="12.9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ht="12.9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ht="12.9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ht="12.9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ht="12.9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ht="12.9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ht="12.9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row r="453" spans="1:30" ht="12.9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row>
    <row r="454" spans="1:30" ht="12.9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row>
    <row r="455" spans="1:30" ht="12.9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row>
    <row r="456" spans="1:30" ht="12.9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row>
    <row r="457" spans="1:30" ht="12.9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row>
    <row r="458" spans="1:30" ht="12.9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row>
    <row r="459" spans="1:30" ht="12.9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row>
    <row r="460" spans="1:30" ht="12.9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row>
    <row r="461" spans="1:30" ht="12.9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row>
    <row r="462" spans="1:30" ht="12.9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row>
    <row r="463" spans="1:30" ht="12.9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row>
    <row r="464" spans="1:30" ht="12.9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row>
    <row r="465" spans="1:30" ht="12.9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row>
    <row r="466" spans="1:30" ht="12.9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row>
    <row r="467" spans="1:30" ht="12.9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row>
    <row r="468" spans="1:30" ht="12.9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row>
    <row r="469" spans="1:30" ht="12.9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row>
    <row r="470" spans="1:30" ht="12.9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row>
    <row r="471" spans="1:30" ht="12.9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row>
    <row r="472" spans="1:30" ht="12.9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row>
    <row r="473" spans="1:30" ht="12.9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row>
    <row r="474" spans="1:30" ht="12.9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row>
    <row r="475" spans="1:30" ht="12.9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row>
    <row r="476" spans="1:30" ht="12.9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row>
    <row r="477" spans="1:30" ht="12.9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row>
    <row r="478" spans="1:30" ht="12.9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row>
    <row r="479" spans="1:30" ht="12.9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row>
    <row r="480" spans="1:30" ht="12.9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row>
    <row r="481" spans="1:30" ht="12.9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row>
    <row r="482" spans="1:30" ht="12.9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row>
    <row r="483" spans="1:30" ht="12.9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row>
    <row r="484" spans="1:30" ht="12.9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row>
    <row r="485" spans="1:30" ht="12.9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row>
    <row r="486" spans="1:30" ht="12.9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row>
    <row r="487" spans="1:30" ht="12.9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row>
    <row r="488" spans="1:30" ht="12.9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row>
    <row r="489" spans="1:30" ht="12.9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row>
    <row r="490" spans="1:30" ht="12.9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row>
    <row r="491" spans="1:30" ht="12.9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row>
    <row r="492" spans="1:30" ht="12.9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row>
    <row r="493" spans="1:30" ht="12.9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row>
    <row r="494" spans="1:30" ht="12.9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row>
    <row r="495" spans="1:30" ht="12.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row>
    <row r="496" spans="1:30" ht="12.9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row>
    <row r="497" spans="1:30" ht="12.9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row>
    <row r="498" spans="1:30" ht="12.9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2.9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row>
    <row r="500" spans="1:30" ht="12.9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row>
    <row r="501" spans="1:30" ht="12.9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row>
    <row r="502" spans="1:30" ht="12.9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row>
    <row r="503" spans="1:30" ht="12.9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row>
    <row r="504" spans="1:30" ht="12.9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row>
    <row r="505" spans="1:30" ht="12.9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row>
    <row r="506" spans="1:30" ht="12.9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row>
    <row r="507" spans="1:30" ht="12.9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row>
    <row r="508" spans="1:30" ht="12.9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row>
    <row r="509" spans="1:30" ht="12.9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row>
    <row r="510" spans="1:30" ht="12.9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row>
    <row r="511" spans="1:30" ht="12.9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row>
    <row r="512" spans="1:30" ht="12.9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row>
    <row r="513" spans="1:30" ht="12.9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row>
    <row r="514" spans="1:30" ht="12.9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row>
    <row r="515" spans="1:30" ht="12.9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row>
    <row r="516" spans="1:30" ht="12.9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row>
    <row r="517" spans="1:30" ht="12.9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row>
    <row r="518" spans="1:30" ht="12.9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row>
    <row r="519" spans="1:30" ht="12.9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row>
    <row r="520" spans="1:30" ht="12.9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row>
    <row r="521" spans="1:30" ht="12.9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row>
    <row r="522" spans="1:30" ht="12.9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row>
    <row r="523" spans="1:30" ht="12.9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row>
    <row r="524" spans="1:30" ht="12.9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row>
    <row r="525" spans="1:30" ht="12.9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row>
    <row r="526" spans="1:30" ht="12.9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row>
    <row r="527" spans="1:30" ht="12.9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row>
    <row r="528" spans="1:30" ht="12.9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row>
    <row r="529" spans="1:30" ht="12.9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row>
    <row r="530" spans="1:30" ht="12.9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row>
    <row r="531" spans="1:30" ht="12.9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row>
    <row r="532" spans="1:30" ht="12.9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row>
    <row r="533" spans="1:30" ht="12.9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row>
    <row r="534" spans="1:30" ht="12.9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row>
    <row r="535" spans="1:30" ht="12.9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row>
    <row r="536" spans="1:30" ht="12.9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row>
    <row r="537" spans="1:30" ht="12.9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row>
    <row r="538" spans="1:30" ht="12.9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row>
    <row r="539" spans="1:30" ht="12.9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row>
    <row r="540" spans="1:30" ht="12.9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row>
    <row r="541" spans="1:30" ht="12.9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row>
    <row r="542" spans="1:30" ht="12.9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row>
    <row r="543" spans="1:30" ht="12.9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row>
    <row r="544" spans="1:30" ht="12.9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row>
    <row r="545" spans="1:30" ht="12.9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row>
    <row r="546" spans="1:30" ht="12.9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row>
    <row r="547" spans="1:30" ht="12.9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row>
    <row r="548" spans="1:30" ht="12.9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row>
    <row r="549" spans="1:30" ht="12.9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row>
    <row r="550" spans="1:30" ht="12.9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row>
    <row r="551" spans="1:30" ht="12.9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row>
    <row r="552" spans="1:30" ht="12.9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row>
    <row r="553" spans="1:30" ht="12.9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row>
    <row r="554" spans="1:30" ht="12.9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row>
    <row r="555" spans="1:30" ht="12.9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row>
    <row r="556" spans="1:30" ht="12.9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row>
    <row r="557" spans="1:30" ht="12.9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row>
    <row r="558" spans="1:30" ht="12.9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row>
    <row r="559" spans="1:30" ht="12.9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row>
    <row r="560" spans="1:30" ht="12.9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row>
    <row r="561" spans="1:30" ht="12.9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row>
    <row r="562" spans="1:30" ht="12.9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row>
    <row r="563" spans="1:30" ht="12.9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row>
    <row r="564" spans="1:30" ht="12.9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row>
    <row r="565" spans="1:30" ht="12.9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row>
    <row r="566" spans="1:30" ht="12.9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row>
    <row r="567" spans="1:30" ht="12.9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row>
    <row r="568" spans="1:30" ht="12.9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row>
    <row r="569" spans="1:30" ht="12.9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row>
    <row r="570" spans="1:30" ht="12.9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row>
    <row r="571" spans="1:30" ht="12.9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row>
    <row r="572" spans="1:30" ht="12.9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row>
    <row r="573" spans="1:30" ht="12.9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row>
    <row r="574" spans="1:30" ht="12.9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row>
    <row r="575" spans="1:30" ht="12.9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row>
    <row r="576" spans="1:30" ht="12.9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row>
    <row r="577" spans="1:30" ht="12.9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row>
    <row r="578" spans="1:30" ht="12.9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row>
    <row r="579" spans="1:30" ht="12.9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row>
    <row r="580" spans="1:30" ht="12.9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row>
    <row r="581" spans="1:30" ht="12.9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row>
    <row r="582" spans="1:30" ht="12.9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row>
    <row r="583" spans="1:30" ht="12.9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row>
    <row r="584" spans="1:30" ht="12.9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row>
    <row r="585" spans="1:30" ht="12.9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row>
    <row r="586" spans="1:30" ht="12.9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row>
    <row r="587" spans="1:30" ht="12.9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row>
    <row r="588" spans="1:30" ht="12.9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row>
    <row r="589" spans="1:30" ht="12.9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row>
    <row r="590" spans="1:30" ht="12.9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row>
    <row r="591" spans="1:30" ht="12.9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row>
    <row r="592" spans="1:30" ht="12.9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row>
    <row r="593" spans="1:30" ht="12.9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row>
    <row r="594" spans="1:30" ht="12.9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row>
    <row r="595" spans="1:30" ht="12.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row>
    <row r="596" spans="1:30" ht="12.9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row>
    <row r="597" spans="1:30" ht="12.9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row>
    <row r="598" spans="1:30" ht="12.9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row>
    <row r="599" spans="1:30" ht="12.9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row>
    <row r="600" spans="1:30" ht="12.9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row>
    <row r="601" spans="1:30" ht="12.9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row>
    <row r="602" spans="1:30" ht="12.9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row>
    <row r="603" spans="1:30" ht="12.9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row>
    <row r="604" spans="1:30" ht="12.9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row>
    <row r="605" spans="1:30" ht="12.9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row>
    <row r="606" spans="1:30" ht="12.9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row>
    <row r="607" spans="1:30" ht="12.9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row>
    <row r="608" spans="1:30" ht="12.9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row>
    <row r="609" spans="1:30" ht="12.9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row>
    <row r="610" spans="1:30" ht="12.9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row>
    <row r="611" spans="1:30" ht="12.9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row>
    <row r="612" spans="1:30" ht="12.9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row>
    <row r="613" spans="1:30" ht="12.9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row>
    <row r="614" spans="1:30" ht="12.9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row>
    <row r="615" spans="1:30" ht="12.9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row>
    <row r="616" spans="1:30" ht="12.9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row>
    <row r="617" spans="1:30" ht="12.9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row>
    <row r="618" spans="1:30" ht="12.9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row>
    <row r="619" spans="1:30" ht="12.9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row>
    <row r="620" spans="1:30" ht="12.9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row>
    <row r="621" spans="1:30" ht="12.9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row>
    <row r="622" spans="1:30" ht="12.9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row>
    <row r="623" spans="1:30" ht="12.9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row>
    <row r="624" spans="1:30" ht="12.9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row>
    <row r="625" spans="1:30" ht="12.9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row>
    <row r="626" spans="1:30" ht="12.9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row>
    <row r="627" spans="1:30" ht="12.9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row>
    <row r="628" spans="1:30" ht="12.9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row>
    <row r="629" spans="1:30" ht="12.9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row>
    <row r="630" spans="1:30" ht="12.9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row>
    <row r="631" spans="1:30" ht="12.9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row>
    <row r="632" spans="1:30" ht="12.9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row>
    <row r="633" spans="1:30" ht="12.9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row>
    <row r="634" spans="1:30" ht="12.9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row>
    <row r="635" spans="1:30" ht="12.9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row>
    <row r="636" spans="1:30" ht="12.9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row>
    <row r="637" spans="1:30" ht="12.9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row>
    <row r="638" spans="1:30" ht="12.9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row>
    <row r="639" spans="1:30" ht="12.9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row>
    <row r="640" spans="1:30" ht="12.9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row>
    <row r="641" spans="1:30" ht="12.9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row>
    <row r="642" spans="1:30" ht="12.9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row>
    <row r="643" spans="1:30" ht="12.9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row>
    <row r="644" spans="1:30" ht="12.9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row>
    <row r="645" spans="1:30" ht="12.9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row>
    <row r="646" spans="1:30" ht="12.9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row>
    <row r="647" spans="1:30" ht="12.9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row>
    <row r="648" spans="1:30" ht="12.9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row>
    <row r="649" spans="1:30" ht="12.9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row>
    <row r="650" spans="1:30" ht="12.9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row>
    <row r="651" spans="1:30" ht="12.9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row>
    <row r="652" spans="1:30" ht="12.9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row>
    <row r="653" spans="1:30" ht="12.9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row>
    <row r="654" spans="1:30" ht="12.9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row>
    <row r="655" spans="1:30" ht="12.9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row>
    <row r="656" spans="1:30" ht="12.9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row>
    <row r="657" spans="1:30" ht="12.9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row>
    <row r="658" spans="1:30" ht="12.9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row>
    <row r="659" spans="1:30" ht="12.9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row>
    <row r="660" spans="1:30" ht="12.9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row>
    <row r="661" spans="1:30" ht="12.9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row>
    <row r="662" spans="1:30" ht="12.9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row>
    <row r="663" spans="1:30" ht="12.9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row>
    <row r="664" spans="1:30" ht="12.9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row>
    <row r="665" spans="1:30" ht="12.9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row>
    <row r="666" spans="1:30" ht="12.9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row>
    <row r="667" spans="1:30" ht="12.9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row>
    <row r="668" spans="1:30" ht="12.9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row>
    <row r="669" spans="1:30" ht="12.9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row>
    <row r="670" spans="1:30" ht="12.9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row>
    <row r="671" spans="1:30" ht="12.9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row>
    <row r="672" spans="1:30" ht="12.9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row>
    <row r="673" spans="1:30" ht="12.9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row>
    <row r="674" spans="1:30" ht="12.9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row>
    <row r="675" spans="1:30" ht="12.9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row>
    <row r="676" spans="1:30" ht="12.9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row>
    <row r="677" spans="1:30" ht="12.9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row>
    <row r="678" spans="1:30" ht="12.9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row>
    <row r="679" spans="1:30" ht="12.9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row>
    <row r="680" spans="1:30" ht="12.9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row>
    <row r="681" spans="1:30" ht="12.9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row>
    <row r="682" spans="1:30" ht="12.9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row>
    <row r="683" spans="1:30" ht="12.9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row>
    <row r="684" spans="1:30" ht="12.9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row>
    <row r="685" spans="1:30" ht="12.9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row>
    <row r="686" spans="1:30" ht="12.9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row>
    <row r="687" spans="1:30" ht="12.9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row>
    <row r="688" spans="1:30" ht="12.9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row>
    <row r="689" spans="1:30" ht="12.9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row>
    <row r="690" spans="1:30" ht="12.9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row>
    <row r="691" spans="1:30" ht="12.9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row>
    <row r="692" spans="1:30" ht="12.9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row>
    <row r="693" spans="1:30" ht="12.9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row>
    <row r="694" spans="1:30" ht="12.9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row>
    <row r="695" spans="1:30" ht="12.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row>
    <row r="696" spans="1:30" ht="12.9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row>
    <row r="697" spans="1:30" ht="12.9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row>
    <row r="698" spans="1:30" ht="12.9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row>
    <row r="699" spans="1:30" ht="12.9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row>
    <row r="700" spans="1:30" ht="12.9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row>
    <row r="701" spans="1:30" ht="12.9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row>
    <row r="702" spans="1:30" ht="12.9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row>
    <row r="703" spans="1:30" ht="12.9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row>
    <row r="704" spans="1:30" ht="12.9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row>
    <row r="705" spans="1:30" ht="12.9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row>
    <row r="706" spans="1:30" ht="12.9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row>
    <row r="707" spans="1:30" ht="12.9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row>
    <row r="708" spans="1:30" ht="12.9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row>
    <row r="709" spans="1:30" ht="12.9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row>
    <row r="710" spans="1:30" ht="12.9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row>
    <row r="711" spans="1:30" ht="12.9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row>
    <row r="712" spans="1:30" ht="12.9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row>
    <row r="713" spans="1:30" ht="12.9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row>
    <row r="714" spans="1:30" ht="12.9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row>
    <row r="715" spans="1:30" ht="12.9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row>
    <row r="716" spans="1:30" ht="12.9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row>
    <row r="717" spans="1:30" ht="12.9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row>
    <row r="718" spans="1:30" ht="12.9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row>
    <row r="719" spans="1:30" ht="12.9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row>
    <row r="720" spans="1:30" ht="12.9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row>
    <row r="721" spans="1:30" ht="12.9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row>
    <row r="722" spans="1:30" ht="12.9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row>
    <row r="723" spans="1:30" ht="12.9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row>
    <row r="724" spans="1:30" ht="12.9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row>
    <row r="725" spans="1:30" ht="12.9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row>
    <row r="726" spans="1:30" ht="12.9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row>
    <row r="727" spans="1:30" ht="12.9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row>
    <row r="728" spans="1:30" ht="12.9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row>
    <row r="729" spans="1:30" ht="12.9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row>
    <row r="730" spans="1:30" ht="12.9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row>
    <row r="731" spans="1:30" ht="12.9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row>
    <row r="732" spans="1:30" ht="12.9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row>
    <row r="733" spans="1:30" ht="12.9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row>
    <row r="734" spans="1:30" ht="12.9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row>
    <row r="735" spans="1:30" ht="12.9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row>
    <row r="736" spans="1:30" ht="12.9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row>
    <row r="737" spans="1:30" ht="12.9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row>
    <row r="738" spans="1:30" ht="12.9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row>
    <row r="739" spans="1:30" ht="12.9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row>
    <row r="740" spans="1:30" ht="12.9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row>
    <row r="741" spans="1:30" ht="12.9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row>
    <row r="742" spans="1:30" ht="12.9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row>
    <row r="743" spans="1:30" ht="12.9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row>
    <row r="744" spans="1:30" ht="12.9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row>
    <row r="745" spans="1:30" ht="12.9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row>
    <row r="746" spans="1:30" ht="12.9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row>
    <row r="747" spans="1:30" ht="12.9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row>
    <row r="748" spans="1:30" ht="12.9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row>
    <row r="749" spans="1:30" ht="12.9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row>
    <row r="750" spans="1:30" ht="12.9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row>
    <row r="751" spans="1:30" ht="12.9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row>
    <row r="752" spans="1:30" ht="12.9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row>
    <row r="753" spans="1:30" ht="12.9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row>
    <row r="754" spans="1:30" ht="12.9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row>
    <row r="755" spans="1:30" ht="12.9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row>
    <row r="756" spans="1:30" ht="12.9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row>
    <row r="757" spans="1:30" ht="12.9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row>
    <row r="758" spans="1:30" ht="12.9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row>
    <row r="759" spans="1:30" ht="12.9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row>
    <row r="760" spans="1:30" ht="12.9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row>
    <row r="761" spans="1:30" ht="12.9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row>
    <row r="762" spans="1:30" ht="12.9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row>
    <row r="763" spans="1:30" ht="12.9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row>
    <row r="764" spans="1:30" ht="12.9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row>
    <row r="765" spans="1:30" ht="12.9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row>
    <row r="766" spans="1:30" ht="12.9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row>
    <row r="767" spans="1:30" ht="12.9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row>
    <row r="768" spans="1:30" ht="12.9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row>
    <row r="769" spans="1:30" ht="12.9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row>
    <row r="770" spans="1:30" ht="12.9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row>
    <row r="771" spans="1:30" ht="12.9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row>
    <row r="772" spans="1:30" ht="12.9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row>
    <row r="773" spans="1:30" ht="12.9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row>
    <row r="774" spans="1:30" ht="12.9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row>
    <row r="775" spans="1:30" ht="12.9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row>
    <row r="776" spans="1:30" ht="12.9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row>
    <row r="777" spans="1:30" ht="12.9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row>
    <row r="778" spans="1:30" ht="12.9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row>
    <row r="779" spans="1:30" ht="12.9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row>
    <row r="780" spans="1:30" ht="12.9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row>
    <row r="781" spans="1:30" ht="12.9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row>
    <row r="782" spans="1:30" ht="12.9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row>
    <row r="783" spans="1:30" ht="12.9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row>
    <row r="784" spans="1:30" ht="12.9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row>
    <row r="785" spans="1:30" ht="12.9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row>
    <row r="786" spans="1:30" ht="12.9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row>
    <row r="787" spans="1:30" ht="12.9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row>
    <row r="788" spans="1:30" ht="12.9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row>
    <row r="789" spans="1:30" ht="12.9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row>
    <row r="790" spans="1:30" ht="12.9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row>
    <row r="791" spans="1:30" ht="12.9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row>
    <row r="792" spans="1:30" ht="12.9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row>
    <row r="793" spans="1:30" ht="12.9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row>
    <row r="794" spans="1:30" ht="12.9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row>
    <row r="795" spans="1:30" ht="12.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row>
    <row r="796" spans="1:30" ht="12.9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row>
    <row r="797" spans="1:30" ht="12.9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row>
    <row r="798" spans="1:30" ht="12.9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row>
    <row r="799" spans="1:30" ht="12.9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row>
    <row r="800" spans="1:30" ht="12.9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row>
    <row r="801" spans="1:30" ht="12.9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row>
    <row r="802" spans="1:30" ht="12.9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row>
    <row r="803" spans="1:30" ht="12.9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row>
    <row r="804" spans="1:30" ht="12.9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row>
    <row r="805" spans="1:30" ht="12.9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row>
    <row r="806" spans="1:30" ht="12.9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row>
    <row r="807" spans="1:30" ht="12.9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row>
    <row r="808" spans="1:30" ht="12.9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row>
    <row r="809" spans="1:30" ht="12.9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row>
    <row r="810" spans="1:30" ht="12.9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row>
    <row r="811" spans="1:30" ht="12.9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row>
    <row r="812" spans="1:30" ht="12.9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row>
    <row r="813" spans="1:30" ht="12.9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row>
    <row r="814" spans="1:30" ht="12.9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row>
    <row r="815" spans="1:30" ht="12.9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row>
    <row r="816" spans="1:30" ht="12.9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row>
    <row r="817" spans="1:30" ht="12.9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row>
    <row r="818" spans="1:30" ht="12.9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row>
    <row r="819" spans="1:30" ht="12.9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row>
    <row r="820" spans="1:30" ht="12.9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row>
    <row r="821" spans="1:30" ht="12.9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row>
    <row r="822" spans="1:30" ht="12.9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row>
    <row r="823" spans="1:30" ht="12.9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row>
    <row r="824" spans="1:30" ht="12.9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row>
    <row r="825" spans="1:30" ht="12.9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row>
    <row r="826" spans="1:30" ht="12.9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row>
    <row r="827" spans="1:30" ht="12.9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row>
    <row r="828" spans="1:30" ht="12.9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row>
    <row r="829" spans="1:30" ht="12.9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row>
    <row r="830" spans="1:30" ht="12.9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row>
    <row r="831" spans="1:30" ht="12.9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row>
    <row r="832" spans="1:30" ht="12.9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row>
    <row r="833" spans="1:30" ht="12.9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row>
    <row r="834" spans="1:30" ht="12.9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row>
    <row r="835" spans="1:30" ht="12.9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row>
    <row r="836" spans="1:30" ht="12.9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row>
    <row r="837" spans="1:30" ht="12.9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row>
    <row r="838" spans="1:30" ht="12.9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row>
    <row r="839" spans="1:30" ht="12.9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row>
    <row r="840" spans="1:30" ht="12.9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row>
    <row r="841" spans="1:30" ht="12.9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row>
    <row r="842" spans="1:30" ht="12.9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row>
    <row r="843" spans="1:30" ht="12.9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row>
    <row r="844" spans="1:30" ht="12.9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row>
    <row r="845" spans="1:30" ht="12.9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row>
    <row r="846" spans="1:30" ht="12.9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row>
    <row r="847" spans="1:30" ht="12.9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row>
    <row r="848" spans="1:30" ht="12.9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row>
    <row r="849" spans="1:30" ht="12.9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row>
    <row r="850" spans="1:30" ht="12.9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row>
    <row r="851" spans="1:30" ht="12.9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row>
    <row r="852" spans="1:30" ht="12.9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row>
    <row r="853" spans="1:30" ht="12.9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row>
    <row r="854" spans="1:30" ht="12.9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row>
    <row r="855" spans="1:30" ht="12.9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row>
    <row r="856" spans="1:30" ht="12.9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row>
    <row r="857" spans="1:30" ht="12.9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row>
    <row r="858" spans="1:30" ht="12.9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row>
    <row r="859" spans="1:30" ht="12.9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row>
    <row r="860" spans="1:30" ht="12.9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row>
    <row r="861" spans="1:30" ht="12.9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row>
    <row r="862" spans="1:30" ht="12.9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row>
    <row r="863" spans="1:30" ht="12.9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row>
    <row r="864" spans="1:30" ht="12.9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row>
    <row r="865" spans="1:30" ht="12.9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row>
    <row r="866" spans="1:30" ht="12.9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row>
    <row r="867" spans="1:30" ht="12.9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row>
    <row r="868" spans="1:30" ht="12.9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row>
    <row r="869" spans="1:30" ht="12.9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row>
    <row r="870" spans="1:30" ht="12.9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row>
    <row r="871" spans="1:30" ht="12.9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row>
    <row r="872" spans="1:30" ht="12.9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row>
    <row r="873" spans="1:30" ht="12.9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row>
    <row r="874" spans="1:30" ht="12.9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row>
    <row r="875" spans="1:30" ht="12.9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row>
    <row r="876" spans="1:30" ht="12.9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row>
    <row r="877" spans="1:30" ht="12.9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row>
    <row r="878" spans="1:30" ht="12.9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row>
    <row r="879" spans="1:30" ht="12.9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row>
    <row r="880" spans="1:30" ht="12.9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row>
    <row r="881" spans="1:30" ht="12.9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row>
    <row r="882" spans="1:30" ht="12.9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row>
    <row r="883" spans="1:30" ht="12.9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row>
    <row r="884" spans="1:30" ht="12.9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row>
    <row r="885" spans="1:30" ht="12.9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row>
    <row r="886" spans="1:30" ht="12.9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row>
    <row r="887" spans="1:30" ht="12.9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row>
    <row r="888" spans="1:30" ht="12.9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row>
    <row r="889" spans="1:30" ht="12.9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row>
    <row r="890" spans="1:30" ht="12.9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row>
    <row r="891" spans="1:30" ht="12.9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row>
    <row r="892" spans="1:30" ht="12.9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row>
    <row r="893" spans="1:30" ht="12.9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row>
    <row r="894" spans="1:30" ht="12.9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row>
    <row r="895" spans="1:30" ht="12.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row>
    <row r="896" spans="1:30" ht="12.9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row>
    <row r="897" spans="1:30" ht="12.9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row>
    <row r="898" spans="1:30" ht="12.9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row>
    <row r="899" spans="1:30" ht="12.9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row>
    <row r="900" spans="1:30" ht="12.9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row>
    <row r="901" spans="1:30" ht="12.9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row>
    <row r="902" spans="1:30" ht="12.9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row>
    <row r="903" spans="1:30" ht="12.9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row>
    <row r="904" spans="1:30" ht="12.9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row>
    <row r="905" spans="1:30" ht="12.9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row>
    <row r="906" spans="1:30" ht="12.9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row>
    <row r="907" spans="1:30" ht="12.9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row>
    <row r="908" spans="1:30" ht="12.9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row>
    <row r="909" spans="1:30" ht="12.9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row>
    <row r="910" spans="1:30" ht="12.9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row>
    <row r="911" spans="1:30" ht="12.9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row>
    <row r="912" spans="1:30" ht="12.9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row>
    <row r="913" spans="1:30" ht="12.9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row>
    <row r="914" spans="1:30" ht="12.9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row>
    <row r="915" spans="1:30" ht="12.9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row>
    <row r="916" spans="1:30" ht="12.9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row>
    <row r="917" spans="1:30" ht="12.9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row>
    <row r="918" spans="1:30" ht="12.9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row>
    <row r="919" spans="1:30" ht="12.9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row>
    <row r="920" spans="1:30" ht="12.9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row>
    <row r="921" spans="1:30" ht="12.9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row>
    <row r="922" spans="1:30" ht="12.9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row>
    <row r="923" spans="1:30" ht="12.9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row>
    <row r="924" spans="1:30" ht="12.9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row>
    <row r="925" spans="1:30" ht="12.9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row>
    <row r="926" spans="1:30" ht="12.9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row>
    <row r="927" spans="1:30" ht="12.9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row>
    <row r="928" spans="1:30" ht="12.9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row>
    <row r="929" spans="1:30" ht="12.9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row>
    <row r="930" spans="1:30" ht="12.9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row>
    <row r="931" spans="1:30" ht="12.9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row>
    <row r="932" spans="1:30" ht="12.9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row>
    <row r="933" spans="1:30" ht="12.9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row>
    <row r="934" spans="1:30" ht="12.9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row>
    <row r="935" spans="1:30" ht="12.9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row>
    <row r="936" spans="1:30" ht="12.9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row>
    <row r="937" spans="1:30" ht="12.9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row>
    <row r="938" spans="1:30" ht="12.9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row>
    <row r="939" spans="1:30" ht="12.9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row>
    <row r="940" spans="1:30" ht="12.9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row>
    <row r="941" spans="1:30" ht="12.9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row>
    <row r="942" spans="1:30" ht="12.9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row>
    <row r="943" spans="1:30" ht="12.9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row>
    <row r="944" spans="1:30" ht="12.9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row>
    <row r="945" spans="1:30" ht="12.9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row>
    <row r="946" spans="1:30" ht="12.9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row>
    <row r="947" spans="1:30" ht="12.9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row>
    <row r="948" spans="1:30" ht="12.9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row>
    <row r="949" spans="1:30" ht="12.9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row>
    <row r="950" spans="1:30" ht="12.9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row>
    <row r="951" spans="1:30" ht="12.9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row>
    <row r="952" spans="1:30" ht="12.9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row>
    <row r="953" spans="1:30" ht="12.9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row>
    <row r="954" spans="1:30" ht="12.9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row>
    <row r="955" spans="1:30" ht="12.9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row>
    <row r="956" spans="1:30" ht="12.9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row>
    <row r="957" spans="1:30" ht="12.9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row>
    <row r="958" spans="1:30" ht="12.9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row>
    <row r="959" spans="1:30" ht="12.9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row>
    <row r="960" spans="1:30" ht="12.9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row>
  </sheetData>
  <sheetProtection algorithmName="SHA-512" hashValue="ZynNk7qpXEaYXc7g2gm9Qts2R/UNJ1FMuLy9lx6XbozcJW/cY14U8IK0TU2xtrt1NETcAqktv93jT4DtmzUMpw==" saltValue="mDg9DRq8n5OLGu+BSW0/gA==" spinCount="100000" sheet="1" formatCells="0" formatColumns="0" formatRows="0" insertHyperlinks="0"/>
  <mergeCells count="357">
    <mergeCell ref="L103:M103"/>
    <mergeCell ref="L119:M119"/>
    <mergeCell ref="L135:M135"/>
    <mergeCell ref="L151:M151"/>
    <mergeCell ref="D13:D17"/>
    <mergeCell ref="D2:D6"/>
    <mergeCell ref="F19:F22"/>
    <mergeCell ref="K71:K72"/>
    <mergeCell ref="J71:J72"/>
    <mergeCell ref="I71:I72"/>
    <mergeCell ref="H71:H72"/>
    <mergeCell ref="L7:M7"/>
    <mergeCell ref="L23:M23"/>
    <mergeCell ref="L39:M39"/>
    <mergeCell ref="L55:M55"/>
    <mergeCell ref="L71:M71"/>
    <mergeCell ref="I34:J34"/>
    <mergeCell ref="H35:H38"/>
    <mergeCell ref="I35:J38"/>
    <mergeCell ref="K35:K37"/>
    <mergeCell ref="I50:J50"/>
    <mergeCell ref="I43:J44"/>
    <mergeCell ref="K67:K69"/>
    <mergeCell ref="H67:H70"/>
    <mergeCell ref="I163:J166"/>
    <mergeCell ref="K163:K165"/>
    <mergeCell ref="K83:K85"/>
    <mergeCell ref="I98:J98"/>
    <mergeCell ref="H99:H102"/>
    <mergeCell ref="I99:J102"/>
    <mergeCell ref="K99:K101"/>
    <mergeCell ref="I114:J114"/>
    <mergeCell ref="H115:H118"/>
    <mergeCell ref="I115:J118"/>
    <mergeCell ref="K115:K117"/>
    <mergeCell ref="I83:J86"/>
    <mergeCell ref="I131:J134"/>
    <mergeCell ref="K131:K133"/>
    <mergeCell ref="I146:J146"/>
    <mergeCell ref="H147:H150"/>
    <mergeCell ref="M147:M150"/>
    <mergeCell ref="N147:N150"/>
    <mergeCell ref="L147:L150"/>
    <mergeCell ref="L136:M136"/>
    <mergeCell ref="K135:K136"/>
    <mergeCell ref="H135:H136"/>
    <mergeCell ref="I135:I136"/>
    <mergeCell ref="J135:J136"/>
    <mergeCell ref="H142:H143"/>
    <mergeCell ref="I142:J143"/>
    <mergeCell ref="H144:H145"/>
    <mergeCell ref="I144:J145"/>
    <mergeCell ref="I147:J150"/>
    <mergeCell ref="K147:K149"/>
    <mergeCell ref="N131:N134"/>
    <mergeCell ref="A119:A120"/>
    <mergeCell ref="D120:D123"/>
    <mergeCell ref="D125:D129"/>
    <mergeCell ref="D131:D134"/>
    <mergeCell ref="F120:F123"/>
    <mergeCell ref="F125:F129"/>
    <mergeCell ref="F131:F134"/>
    <mergeCell ref="K119:K120"/>
    <mergeCell ref="L120:M120"/>
    <mergeCell ref="L131:L134"/>
    <mergeCell ref="M131:M134"/>
    <mergeCell ref="A121:A134"/>
    <mergeCell ref="C126:C134"/>
    <mergeCell ref="B119:B134"/>
    <mergeCell ref="C119:C125"/>
    <mergeCell ref="G119:G134"/>
    <mergeCell ref="H119:H120"/>
    <mergeCell ref="I119:I120"/>
    <mergeCell ref="J119:J120"/>
    <mergeCell ref="I130:J130"/>
    <mergeCell ref="H131:H134"/>
    <mergeCell ref="E119:E134"/>
    <mergeCell ref="M115:M118"/>
    <mergeCell ref="N115:N118"/>
    <mergeCell ref="L99:L102"/>
    <mergeCell ref="L115:L118"/>
    <mergeCell ref="A103:A104"/>
    <mergeCell ref="D104:D107"/>
    <mergeCell ref="D109:D113"/>
    <mergeCell ref="D115:D118"/>
    <mergeCell ref="F104:F107"/>
    <mergeCell ref="F109:F113"/>
    <mergeCell ref="F115:F118"/>
    <mergeCell ref="M99:M102"/>
    <mergeCell ref="N99:N102"/>
    <mergeCell ref="L104:M104"/>
    <mergeCell ref="K103:K104"/>
    <mergeCell ref="A105:A118"/>
    <mergeCell ref="H105:H106"/>
    <mergeCell ref="I105:J106"/>
    <mergeCell ref="H107:H108"/>
    <mergeCell ref="I107:J108"/>
    <mergeCell ref="C110:C118"/>
    <mergeCell ref="H110:H111"/>
    <mergeCell ref="I110:J111"/>
    <mergeCell ref="A89:A102"/>
    <mergeCell ref="A87:A88"/>
    <mergeCell ref="I73:J74"/>
    <mergeCell ref="H75:H76"/>
    <mergeCell ref="I75:J76"/>
    <mergeCell ref="H78:H79"/>
    <mergeCell ref="I78:J79"/>
    <mergeCell ref="K87:K88"/>
    <mergeCell ref="J87:J88"/>
    <mergeCell ref="I87:I88"/>
    <mergeCell ref="H87:H88"/>
    <mergeCell ref="D88:D91"/>
    <mergeCell ref="F88:F91"/>
    <mergeCell ref="D77:D81"/>
    <mergeCell ref="D83:D86"/>
    <mergeCell ref="H89:H90"/>
    <mergeCell ref="I89:J90"/>
    <mergeCell ref="H83:H86"/>
    <mergeCell ref="B71:B86"/>
    <mergeCell ref="C71:C77"/>
    <mergeCell ref="E71:E86"/>
    <mergeCell ref="A73:A86"/>
    <mergeCell ref="C78:C86"/>
    <mergeCell ref="A71:A72"/>
    <mergeCell ref="D72:D75"/>
    <mergeCell ref="M51:M54"/>
    <mergeCell ref="L88:M88"/>
    <mergeCell ref="L67:L70"/>
    <mergeCell ref="M67:M70"/>
    <mergeCell ref="N67:N70"/>
    <mergeCell ref="M83:M86"/>
    <mergeCell ref="N83:N86"/>
    <mergeCell ref="L83:L86"/>
    <mergeCell ref="N51:N54"/>
    <mergeCell ref="L56:M56"/>
    <mergeCell ref="L72:M72"/>
    <mergeCell ref="L87:M87"/>
    <mergeCell ref="A39:A40"/>
    <mergeCell ref="D40:D43"/>
    <mergeCell ref="D45:D49"/>
    <mergeCell ref="D51:D54"/>
    <mergeCell ref="F40:F43"/>
    <mergeCell ref="F45:F49"/>
    <mergeCell ref="F51:F54"/>
    <mergeCell ref="L40:M40"/>
    <mergeCell ref="K39:K40"/>
    <mergeCell ref="I39:I40"/>
    <mergeCell ref="H39:H40"/>
    <mergeCell ref="J39:J40"/>
    <mergeCell ref="H48:H49"/>
    <mergeCell ref="I48:J49"/>
    <mergeCell ref="I46:J47"/>
    <mergeCell ref="H51:H54"/>
    <mergeCell ref="I51:J54"/>
    <mergeCell ref="K51:K53"/>
    <mergeCell ref="G39:G54"/>
    <mergeCell ref="A41:A54"/>
    <mergeCell ref="H41:H42"/>
    <mergeCell ref="I41:J42"/>
    <mergeCell ref="H43:H44"/>
    <mergeCell ref="L51:L54"/>
    <mergeCell ref="A23:A24"/>
    <mergeCell ref="H23:H24"/>
    <mergeCell ref="I23:I24"/>
    <mergeCell ref="J23:J24"/>
    <mergeCell ref="A7:A8"/>
    <mergeCell ref="H7:H8"/>
    <mergeCell ref="I7:I8"/>
    <mergeCell ref="J7:J8"/>
    <mergeCell ref="D8:D11"/>
    <mergeCell ref="F8:F11"/>
    <mergeCell ref="F13:F17"/>
    <mergeCell ref="D24:D27"/>
    <mergeCell ref="F24:F27"/>
    <mergeCell ref="A9:A22"/>
    <mergeCell ref="E7:E22"/>
    <mergeCell ref="G7:G22"/>
    <mergeCell ref="A25:A38"/>
    <mergeCell ref="C30:C38"/>
    <mergeCell ref="B23:B38"/>
    <mergeCell ref="C23:C29"/>
    <mergeCell ref="E23:E38"/>
    <mergeCell ref="D29:D33"/>
    <mergeCell ref="D35:D38"/>
    <mergeCell ref="F29:F33"/>
    <mergeCell ref="L35:L38"/>
    <mergeCell ref="M35:M38"/>
    <mergeCell ref="N35:N38"/>
    <mergeCell ref="K23:K24"/>
    <mergeCell ref="L24:M24"/>
    <mergeCell ref="K7:K8"/>
    <mergeCell ref="L19:L22"/>
    <mergeCell ref="M19:M22"/>
    <mergeCell ref="N19:N22"/>
    <mergeCell ref="K19:K21"/>
    <mergeCell ref="L1:N1"/>
    <mergeCell ref="L8:M8"/>
    <mergeCell ref="L2:L6"/>
    <mergeCell ref="M2:N6"/>
    <mergeCell ref="H137:H138"/>
    <mergeCell ref="I137:J138"/>
    <mergeCell ref="H139:H140"/>
    <mergeCell ref="I139:J140"/>
    <mergeCell ref="F136:F139"/>
    <mergeCell ref="H121:H122"/>
    <mergeCell ref="I121:J122"/>
    <mergeCell ref="H123:H124"/>
    <mergeCell ref="I123:J124"/>
    <mergeCell ref="H126:H127"/>
    <mergeCell ref="I126:J127"/>
    <mergeCell ref="H128:H129"/>
    <mergeCell ref="I128:J129"/>
    <mergeCell ref="H112:H113"/>
    <mergeCell ref="I112:J113"/>
    <mergeCell ref="H73:H74"/>
    <mergeCell ref="F77:F81"/>
    <mergeCell ref="G71:G86"/>
    <mergeCell ref="G55:G70"/>
    <mergeCell ref="J55:J56"/>
    <mergeCell ref="B135:B150"/>
    <mergeCell ref="C135:C141"/>
    <mergeCell ref="E135:E150"/>
    <mergeCell ref="G135:G150"/>
    <mergeCell ref="A137:A150"/>
    <mergeCell ref="C142:C150"/>
    <mergeCell ref="A135:A136"/>
    <mergeCell ref="D136:D139"/>
    <mergeCell ref="D141:D145"/>
    <mergeCell ref="D147:D150"/>
    <mergeCell ref="B103:B118"/>
    <mergeCell ref="C103:C109"/>
    <mergeCell ref="E103:E118"/>
    <mergeCell ref="G103:G118"/>
    <mergeCell ref="H103:H104"/>
    <mergeCell ref="J103:J104"/>
    <mergeCell ref="I103:I104"/>
    <mergeCell ref="F93:F97"/>
    <mergeCell ref="E87:E102"/>
    <mergeCell ref="G87:G102"/>
    <mergeCell ref="D93:D97"/>
    <mergeCell ref="H91:H92"/>
    <mergeCell ref="I91:J92"/>
    <mergeCell ref="H94:H95"/>
    <mergeCell ref="I94:J95"/>
    <mergeCell ref="H96:H97"/>
    <mergeCell ref="I96:J97"/>
    <mergeCell ref="B87:B102"/>
    <mergeCell ref="C87:C93"/>
    <mergeCell ref="C94:C102"/>
    <mergeCell ref="D99:D102"/>
    <mergeCell ref="F99:F102"/>
    <mergeCell ref="F72:F75"/>
    <mergeCell ref="F83:F86"/>
    <mergeCell ref="A57:A70"/>
    <mergeCell ref="C62:C70"/>
    <mergeCell ref="B55:B70"/>
    <mergeCell ref="C55:C61"/>
    <mergeCell ref="E55:E70"/>
    <mergeCell ref="D61:D65"/>
    <mergeCell ref="D67:D70"/>
    <mergeCell ref="F56:F59"/>
    <mergeCell ref="F61:F65"/>
    <mergeCell ref="F67:F70"/>
    <mergeCell ref="I55:I56"/>
    <mergeCell ref="H57:H58"/>
    <mergeCell ref="I57:J58"/>
    <mergeCell ref="H59:H60"/>
    <mergeCell ref="I59:J60"/>
    <mergeCell ref="H64:H65"/>
    <mergeCell ref="I64:J65"/>
    <mergeCell ref="H62:H63"/>
    <mergeCell ref="I62:J63"/>
    <mergeCell ref="I67:J70"/>
    <mergeCell ref="C46:C54"/>
    <mergeCell ref="H46:H47"/>
    <mergeCell ref="A55:A56"/>
    <mergeCell ref="D56:D59"/>
    <mergeCell ref="H1:K1"/>
    <mergeCell ref="A2:A3"/>
    <mergeCell ref="A4:A6"/>
    <mergeCell ref="K2:K3"/>
    <mergeCell ref="K4:K6"/>
    <mergeCell ref="B39:B54"/>
    <mergeCell ref="C39:C45"/>
    <mergeCell ref="E39:E54"/>
    <mergeCell ref="H4:H6"/>
    <mergeCell ref="I4:J6"/>
    <mergeCell ref="H2:H3"/>
    <mergeCell ref="I2:J3"/>
    <mergeCell ref="H14:H15"/>
    <mergeCell ref="H9:H10"/>
    <mergeCell ref="H11:H12"/>
    <mergeCell ref="I9:J10"/>
    <mergeCell ref="I11:J12"/>
    <mergeCell ref="I14:J15"/>
    <mergeCell ref="H55:H56"/>
    <mergeCell ref="I16:J17"/>
    <mergeCell ref="H16:H17"/>
    <mergeCell ref="E2:E6"/>
    <mergeCell ref="G2:G6"/>
    <mergeCell ref="F2:F6"/>
    <mergeCell ref="C7:C13"/>
    <mergeCell ref="C14:C22"/>
    <mergeCell ref="B7:B22"/>
    <mergeCell ref="D19:D22"/>
    <mergeCell ref="I18:J18"/>
    <mergeCell ref="H19:H22"/>
    <mergeCell ref="I19:J22"/>
    <mergeCell ref="B2:C6"/>
    <mergeCell ref="G151:G166"/>
    <mergeCell ref="H151:H152"/>
    <mergeCell ref="I151:I152"/>
    <mergeCell ref="J151:J152"/>
    <mergeCell ref="K151:K152"/>
    <mergeCell ref="F35:F38"/>
    <mergeCell ref="G23:G38"/>
    <mergeCell ref="H25:H26"/>
    <mergeCell ref="I27:J28"/>
    <mergeCell ref="H27:H28"/>
    <mergeCell ref="I25:J26"/>
    <mergeCell ref="H30:H31"/>
    <mergeCell ref="I30:J31"/>
    <mergeCell ref="H32:H33"/>
    <mergeCell ref="I32:J33"/>
    <mergeCell ref="F141:F145"/>
    <mergeCell ref="F147:F150"/>
    <mergeCell ref="K55:K56"/>
    <mergeCell ref="H80:H81"/>
    <mergeCell ref="I80:J81"/>
    <mergeCell ref="I82:J82"/>
    <mergeCell ref="I162:J162"/>
    <mergeCell ref="H163:H166"/>
    <mergeCell ref="I66:J66"/>
    <mergeCell ref="N163:N166"/>
    <mergeCell ref="A151:A152"/>
    <mergeCell ref="B151:B166"/>
    <mergeCell ref="C151:C157"/>
    <mergeCell ref="D152:D155"/>
    <mergeCell ref="F152:F155"/>
    <mergeCell ref="L152:M152"/>
    <mergeCell ref="A153:A166"/>
    <mergeCell ref="H153:H154"/>
    <mergeCell ref="I153:J154"/>
    <mergeCell ref="H155:H156"/>
    <mergeCell ref="I155:J156"/>
    <mergeCell ref="D157:D161"/>
    <mergeCell ref="F157:F161"/>
    <mergeCell ref="C158:C166"/>
    <mergeCell ref="H158:H159"/>
    <mergeCell ref="I158:J159"/>
    <mergeCell ref="H160:H161"/>
    <mergeCell ref="I160:J161"/>
    <mergeCell ref="D163:D166"/>
    <mergeCell ref="F163:F166"/>
    <mergeCell ref="L163:L166"/>
    <mergeCell ref="M163:M166"/>
    <mergeCell ref="E151:E166"/>
  </mergeCells>
  <dataValidations xWindow="1715" yWindow="516" count="18">
    <dataValidation allowBlank="1" showInputMessage="1" showErrorMessage="1" prompt="INDICARE UN TITOLO CHE ESPRIMA SINTETICAMENTE I CONTENUTI" sqref="A137:A150 A9:A22 A25:A38 A41:A54 A57:A70 A73:A86 A105:A118 A121:A134 A89:A102 A153:A166" xr:uid="{EA99B37C-9C35-4B8F-9CCD-972062A6C663}"/>
    <dataValidation allowBlank="1" showInputMessage="1" showErrorMessage="1" prompt="DESCRIVERE L'ATTIVITA' DA SVOLGERE" sqref="E7:E8 E23:E24 E39:E40 E87:E88 E55:E56 E71:E72 E103:E104 E119:E120 E135:E136 E151:E152" xr:uid="{8304108D-DADD-45BC-B4FD-DCC146FED922}"/>
    <dataValidation type="list" allowBlank="1" showInputMessage="1" showErrorMessage="1" sqref="M105:M114 M89:M98 M73:M82 M9:M18 M137:M146 M25:M34 M41:M50 M57:M66 M121:M130 M153:M162" xr:uid="{1F6C36C1-CD56-443F-BDB5-BFFCC91C4ADC}">
      <formula1>"Sì, - ,"</formula1>
    </dataValidation>
    <dataValidation showInputMessage="1" prompt="DESCRIVERE GLI ASPETTI OSSERVABILI DELLA COMPETENZA DURANTE LO SVOLGIMENTO DELLA PARTE DI COMPITO DI REALTÀ PREVISTA DALLA FASE" sqref="I9:J10 I14:J15 I158:J159 I19 I27:J28 I35 I137:J138 I41:J42 I163 I62:J63 I46:J47 I51 I78:J79 I73:J74 I83 I94:J95 I57:J58 I99 I110:J111 I105:J106 I115 I126:J127 I121:J122 I131 I142:J143 I89:J90 I153:J154 I147 I67" xr:uid="{F11D781A-5EDB-4DE9-9C58-A49473AEA844}"/>
    <dataValidation showInputMessage="1" prompt="DESCRIVERE GLI ASPETTI OSSERVABILI DELLA COMPETENZA _x000a_DURANTE LO SVOLGIMENTO DELLA PARTE DI COMPITO DI REALTÀ PREVISTA DALLA FASE" sqref="I11:J12 I16:J17 I139:J140 I25:J26 I32:J33 I160:J161 I43:J44 I48:J49 I155:J156 I59:J60 I64:J65 I112:J113 I75:J76 I80:J81 I144:J145 I91:J92 I96:J97 I128:J129 I123:J124 I107:J108" xr:uid="{24C1ECEF-BC13-415F-88DF-9A6104241926}"/>
    <dataValidation allowBlank="1" showInputMessage="1" showErrorMessage="1" prompt="SPECIFICARE I RELATIVI CONTENUTI TRATTATI NELLA FASE" sqref="B7:B166" xr:uid="{780DA9A2-3E3D-4717-9A60-9227BBC554C9}"/>
    <dataValidation allowBlank="1" showInputMessage="1" showErrorMessage="1" prompt="SPECIFICARE IL TIPO DI PRODOTTO O DI SERVIZIO ATTESO/I DALLA FASE" sqref="G7:G8 G23:G24 G39:G40 G135:G136 G71:G72 G55:G56 G103:G104 G119:G120 G87:G88 G151:G152" xr:uid="{50998EEB-09D4-4E47-9862-DADEB230AADE}"/>
    <dataValidation allowBlank="1" showInputMessage="1" showErrorMessage="1" prompt="INSERIRE IL NUMERO TOTALE DI ORE PER L'INSEGNAMENTO NELLA FASE" sqref="N87 N71 N103 N39 N55 N151" xr:uid="{BE400419-00A3-49C5-B30A-75F665661EC8}"/>
    <dataValidation allowBlank="1" showInputMessage="1" showErrorMessage="1" prompt="CAMPO APERTO" sqref="D125 D77 D157 D13 D29 D163 D45 D35 D61 D51 D83 D67 D93 D99 D109 D115 D131 D19 D141 D147" xr:uid="{5AE410D7-F76C-4EA0-8E6C-8CC5E054A7EC}"/>
    <dataValidation allowBlank="1" showInputMessage="1" prompt="CAMPO APERTO" sqref="K145 K12 K15 K17 K159 K161 K154 K26 K28 K31 K33 K22 K138 K42 K44 K47 K49 K156 K134 K58 K60 K63 K65 K166 K150 K74 K76 K79 K81 K54 K86 K90 K92 K95 K97 K38 K10 K102 K106 K108 K111 K113 K143 K118 K122 K124 K127 K129 K140 K70" xr:uid="{81913E4E-27B1-4066-95A3-2DAEA1FC53CA}"/>
    <dataValidation type="list" allowBlank="1" showInputMessage="1" prompt="SELEZIONARE TRA" sqref="K9 K11 K14 K16 K121 K123 K25 K27 K30 K32 K158 K160 K41 K43 K46 K48 K153 K155 K57 K59 K62 K64 K137 K139 K73 K75 K78 K80 K126 K128 K89 K91 K94 K96 K142 K144 K105 K107 K110 K112" xr:uid="{14B81517-241A-44F6-B976-38AEFF6B832F}">
      <formula1>"Selezionare tra:,Rubrica di processo,Rubrica di prodotto, Altro (specificare nel campo aperto sottostante):"</formula1>
    </dataValidation>
    <dataValidation type="list" allowBlank="1" showInputMessage="1" showErrorMessage="1" prompt="INSERIRE IL NUMERO DI ORE RIFERITE ALLA SETTIMANA/FASE_x000a_" sqref="N9:N18 N25:N34 N153:N162 N41:N50 N57:N66 N73:N82 N89:N98 N121:N130 N137:N146 N105:N114" xr:uid="{C5ABCF44-EF2F-4F3E-B983-A124D8519E93}">
      <formula1>"- ,0,1,2,3,4,5,6,7,8,9,10,11,12,13,14,15,"</formula1>
    </dataValidation>
    <dataValidation allowBlank="1" showInputMessage="1" showErrorMessage="1" prompt="CAMPO APERTO_x000a_" sqref="F8 F13 F24 F29 F40 F45 F56 F61 F72 F77 F88 F93 F104 F109 F120 F125 F136 F141 F152 F157" xr:uid="{8F1B1632-E151-47C6-80B0-B050ECC9ABE8}"/>
    <dataValidation allowBlank="1" showErrorMessage="1" prompt="INDICARE UN TITOLO SIGNIFICATIVO" sqref="A4:A6" xr:uid="{A91BEE0D-5287-449A-B1B1-D1FCBE3C5C73}"/>
    <dataValidation type="list" allowBlank="1" showInputMessage="1" showErrorMessage="1" sqref="U7" xr:uid="{6589A1A3-B3A5-4FD3-B938-17BA06FBB04F}">
      <formula1>INDIRECT("cochiave[c_chiave]")</formula1>
    </dataValidation>
    <dataValidation allowBlank="1" showInputMessage="1" showErrorMessage="1" prompt="VERRA' RESTITUITO IN AUTOMATICO DOPO AVER INDICATO LE SETTIMANE " sqref="M2:N6" xr:uid="{D2EABEAF-C65F-4EB7-95FD-62ED9DF8518D}"/>
    <dataValidation type="list" allowBlank="1" showInputMessage="1" showErrorMessage="1" prompt="INDICARE SE PRESENTE PORTFOLIO NELLA FASE" sqref="M19:M22 M35:M38 M51:M54 M67:M70 M83:M86 M99:M102 M115:M118 M131:M134 M147:M150 M163:M166" xr:uid="{4B6485C2-4ED3-40DB-BAD1-14E233274652}">
      <formula1>"Sì, - ,"</formula1>
    </dataValidation>
    <dataValidation type="list" allowBlank="1" showInputMessage="1" showErrorMessage="1" prompt="INSERIRE IL NUMERO DI ORE PORTFOLIO NELLA FASE_x000a_" sqref="N19:N22 N35:N38 N51:N54 N67:N70 N83:N86 N99:N102 N115:N118 N131:N134 N147:N150 N163:N166" xr:uid="{C1E54036-98BC-4CE9-A9A4-677B20F03852}">
      <formula1>"- ,0,1,2,3,4,"</formula1>
    </dataValidation>
  </dataValidations>
  <printOptions headings="1" gridLines="1"/>
  <pageMargins left="0.23622047244094491" right="0.23622047244094491" top="0.39370078740157483" bottom="0.55118110236220474" header="0.31496062992125984" footer="0.31496062992125984"/>
  <pageSetup paperSize="9" scale="34" fitToHeight="0" orientation="landscape" r:id="rId1"/>
  <headerFooter>
    <oddHeader>&amp;C&amp;F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xWindow="1715" yWindow="516" count="6">
        <x14:dataValidation type="list" allowBlank="1" showInputMessage="1" showErrorMessage="1" prompt="SOLO SE IN COMPRESENZA SELEZIONARE ALTRO INSEGNAMENTO" xr:uid="{9808E2C4-D919-4CD1-AF07-408752B9B120}">
          <x14:formula1>
            <xm:f>'Impianto di base'!$B$74:$B$83</xm:f>
          </x14:formula1>
          <xm:sqref>C14 C30 C46 C62 C78 C94 C110 C126 C142 C158</xm:sqref>
        </x14:dataValidation>
        <x14:dataValidation type="list" allowBlank="1" showInputMessage="1" showErrorMessage="1" prompt="SELEZIONARE L'INSEGNAMENTO" xr:uid="{00047D50-4BEE-4A61-8B94-6DF35570868F}">
          <x14:formula1>
            <xm:f>'Impianto di base'!$B$74:$B$83</xm:f>
          </x14:formula1>
          <xm:sqref>C151:C152 C23:C24 C39:C40 C55:C56 C71:C72 C87:C88 C103:C104 C119:C120 C135:C136 C7</xm:sqref>
        </x14:dataValidation>
        <x14:dataValidation type="list" showInputMessage="1" prompt="SELEZIONA LA COMPETENZA IP PER QUESTA FASE" xr:uid="{67486356-2175-4C83-9864-F9B4D4FADBA8}">
          <x14:formula1>
            <xm:f>'Impianto di base'!$B$9:$B$20</xm:f>
          </x14:formula1>
          <xm:sqref>I23 I13 I135 I125 I29 I157 I7 I45 I87 I39 I61 I103 I109 I77 I119 I55 I93 I141 I71 I151</xm:sqref>
        </x14:dataValidation>
        <x14:dataValidation type="list" allowBlank="1" showInputMessage="1" showErrorMessage="1" prompt="SELEZIONARE TRA QUELLE IN ELENCO" xr:uid="{84B2C19C-FEB6-4498-B64E-36C67F9E4865}">
          <x14:formula1>
            <xm:f>strategia!$A$1:$A$21</xm:f>
          </x14:formula1>
          <xm:sqref>D18 D39 D50 D44 D23 D34 D12 D124 D103 D87 D82 D60 D7 D28 D55 D66 D76 D71 D98 D92 D114 D108 D119 D130 D140 D135 D146 D156 D151 D162</xm:sqref>
        </x14:dataValidation>
        <x14:dataValidation type="list" allowBlank="1" showInputMessage="1" showErrorMessage="1" prompt="SELEZIONARE TRA QUELLE IN ELENCO" xr:uid="{A18CA309-1808-4242-8A4A-AC03588AE5B1}">
          <x14:formula1>
            <xm:f>strategia!$A$1:$A$20</xm:f>
          </x14:formula1>
          <xm:sqref>D2</xm:sqref>
        </x14:dataValidation>
        <x14:dataValidation type="list" allowBlank="1" showInputMessage="1" showErrorMessage="1" prompt="SELEZIONARE TRA QUELLI IN ELENCO" xr:uid="{4535BCE8-2B95-4259-B2A2-F804FFABA68A}">
          <x14:formula1>
            <xm:f>strumenti!$A$1:$A$15</xm:f>
          </x14:formula1>
          <xm:sqref>F124 F39 F50 F44 F23 F34 F12 F7 F103 F87 F82 F60 F18 F28 F55 F66 F76 F71 F98 F92 F114 F108 F119 F130 F140 F135 F146 F156 F151 F162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outlinePr summaryBelow="0" summaryRight="0"/>
    <pageSetUpPr fitToPage="1"/>
  </sheetPr>
  <dimension ref="A1:AF1006"/>
  <sheetViews>
    <sheetView zoomScale="46" zoomScaleNormal="46" workbookViewId="0">
      <selection activeCell="U32" sqref="A1:U32"/>
    </sheetView>
  </sheetViews>
  <sheetFormatPr defaultColWidth="12.5703125" defaultRowHeight="15.75" customHeight="1"/>
  <cols>
    <col min="1" max="1" width="25.140625" style="15" customWidth="1"/>
    <col min="2" max="2" width="27.140625" style="15" customWidth="1"/>
    <col min="3" max="3" width="9.42578125" style="15" customWidth="1"/>
    <col min="4" max="4" width="25.5703125" style="15" customWidth="1"/>
    <col min="5" max="5" width="9.28515625" style="15" customWidth="1"/>
    <col min="6" max="6" width="25.7109375" style="15" customWidth="1"/>
    <col min="7" max="7" width="8.85546875" style="15" customWidth="1"/>
    <col min="8" max="8" width="20.140625" style="15" customWidth="1"/>
    <col min="9" max="9" width="8.140625" style="15" customWidth="1"/>
    <col min="10" max="10" width="21.7109375" style="15" customWidth="1"/>
    <col min="11" max="11" width="10.85546875" style="15" customWidth="1"/>
    <col min="12" max="12" width="23.7109375" style="15" customWidth="1"/>
    <col min="13" max="13" width="11" style="15" customWidth="1"/>
    <col min="14" max="14" width="18.7109375" style="15" customWidth="1"/>
    <col min="15" max="15" width="11" style="15" customWidth="1"/>
    <col min="16" max="16" width="19.7109375" style="15" customWidth="1"/>
    <col min="17" max="17" width="11.42578125" style="15" customWidth="1"/>
    <col min="18" max="18" width="18.140625" style="15" customWidth="1"/>
    <col min="19" max="19" width="7.5703125" style="15" customWidth="1"/>
    <col min="20" max="20" width="20.140625" style="15" customWidth="1"/>
    <col min="21" max="21" width="8.85546875" style="15" customWidth="1"/>
    <col min="22" max="22" width="12.5703125" style="15"/>
    <col min="23" max="23" width="0" style="15" hidden="1" customWidth="1"/>
    <col min="24" max="16384" width="12.5703125" style="15"/>
  </cols>
  <sheetData>
    <row r="1" spans="1:32" ht="33.75" customHeight="1" thickBot="1">
      <c r="A1" s="15" t="s">
        <v>79</v>
      </c>
      <c r="B1" s="507" t="s">
        <v>80</v>
      </c>
      <c r="C1" s="508"/>
      <c r="D1" s="508"/>
      <c r="E1" s="508"/>
      <c r="F1" s="508"/>
      <c r="G1" s="508"/>
      <c r="H1" s="508"/>
      <c r="I1" s="508"/>
      <c r="J1" s="508"/>
      <c r="K1" s="508"/>
      <c r="L1" s="508"/>
      <c r="M1" s="508"/>
      <c r="N1" s="508"/>
      <c r="O1" s="508"/>
      <c r="P1" s="508"/>
      <c r="Q1" s="508"/>
      <c r="R1" s="508"/>
      <c r="S1" s="508"/>
      <c r="T1" s="508"/>
      <c r="U1" s="508"/>
      <c r="V1" s="115"/>
      <c r="W1" s="115"/>
      <c r="X1" s="115"/>
      <c r="Y1" s="115"/>
      <c r="Z1" s="115"/>
      <c r="AA1" s="115"/>
      <c r="AB1" s="115"/>
      <c r="AC1" s="115"/>
      <c r="AD1" s="115"/>
      <c r="AE1" s="115"/>
      <c r="AF1" s="115"/>
    </row>
    <row r="2" spans="1:32" ht="87.75" customHeight="1">
      <c r="A2" s="116"/>
      <c r="B2" s="117" t="s">
        <v>54</v>
      </c>
      <c r="C2" s="180" t="s">
        <v>81</v>
      </c>
      <c r="D2" s="117" t="s">
        <v>55</v>
      </c>
      <c r="E2" s="180" t="s">
        <v>81</v>
      </c>
      <c r="F2" s="117" t="s">
        <v>57</v>
      </c>
      <c r="G2" s="180" t="s">
        <v>81</v>
      </c>
      <c r="H2" s="117" t="s">
        <v>58</v>
      </c>
      <c r="I2" s="180" t="s">
        <v>81</v>
      </c>
      <c r="J2" s="117" t="s">
        <v>60</v>
      </c>
      <c r="K2" s="180" t="s">
        <v>81</v>
      </c>
      <c r="L2" s="117" t="s">
        <v>62</v>
      </c>
      <c r="M2" s="180" t="s">
        <v>81</v>
      </c>
      <c r="N2" s="117" t="s">
        <v>63</v>
      </c>
      <c r="O2" s="180" t="s">
        <v>81</v>
      </c>
      <c r="P2" s="117" t="s">
        <v>65</v>
      </c>
      <c r="Q2" s="180" t="s">
        <v>81</v>
      </c>
      <c r="R2" s="117" t="s">
        <v>66</v>
      </c>
      <c r="S2" s="180" t="s">
        <v>81</v>
      </c>
      <c r="T2" s="118" t="s">
        <v>68</v>
      </c>
      <c r="U2" s="180" t="s">
        <v>81</v>
      </c>
      <c r="V2" s="16"/>
      <c r="W2" s="16"/>
      <c r="X2" s="16"/>
      <c r="Y2" s="16"/>
      <c r="Z2" s="16"/>
      <c r="AA2" s="16"/>
      <c r="AB2" s="16"/>
      <c r="AC2" s="16"/>
      <c r="AD2" s="16"/>
      <c r="AE2" s="16"/>
      <c r="AF2" s="16"/>
    </row>
    <row r="3" spans="1:32" ht="42" customHeight="1">
      <c r="A3" s="119" t="str">
        <f>Fasi_UDA!A7</f>
        <v>FASE 1.</v>
      </c>
      <c r="B3" s="120" t="str">
        <f>IF(Fasi_UDA!M9="Sì",Fasi_UDA!C7," - ")</f>
        <v xml:space="preserve"> - </v>
      </c>
      <c r="C3" s="509" t="str">
        <f>IF(Fasi_UDA!M9="Sì",Fasi_UDA!N9,"-")</f>
        <v>-</v>
      </c>
      <c r="D3" s="179" t="str">
        <f>IF(Fasi_UDA!M10="Sì",Fasi_UDA!C7," - ")</f>
        <v xml:space="preserve"> - </v>
      </c>
      <c r="E3" s="509" t="str">
        <f>IF(Fasi_UDA!M10="Sì",Fasi_UDA!N10,"-")</f>
        <v>-</v>
      </c>
      <c r="F3" s="120" t="str">
        <f>IF(Fasi_UDA!M11="Sì",Fasi_UDA!C7," - ")</f>
        <v xml:space="preserve"> - </v>
      </c>
      <c r="G3" s="509" t="str">
        <f>IF(Fasi_UDA!M11="Sì",Fasi_UDA!N11,"-")</f>
        <v>-</v>
      </c>
      <c r="H3" s="120" t="str">
        <f>IF(Fasi_UDA!M12="Sì",Fasi_UDA!C7," - ")</f>
        <v xml:space="preserve"> - </v>
      </c>
      <c r="I3" s="509" t="str">
        <f>IF(Fasi_UDA!M12="Sì",Fasi_UDA!N12,"-")</f>
        <v>-</v>
      </c>
      <c r="J3" s="120" t="str">
        <f>IF(Fasi_UDA!$M$13="Sì",Fasi_UDA!$C7," - ")</f>
        <v xml:space="preserve"> - </v>
      </c>
      <c r="K3" s="509" t="str">
        <f>IF(Fasi_UDA!M13="Sì",Fasi_UDA!N13,"-")</f>
        <v>-</v>
      </c>
      <c r="L3" s="120" t="str">
        <f>IF(Fasi_UDA!$M$14="Sì",Fasi_UDA!$C7," - ")</f>
        <v xml:space="preserve"> - </v>
      </c>
      <c r="M3" s="509" t="str">
        <f>IF(Fasi_UDA!M14="Sì",Fasi_UDA!N14,"-")</f>
        <v>-</v>
      </c>
      <c r="N3" s="120" t="str">
        <f>IF(Fasi_UDA!$M$15="Sì",Fasi_UDA!$C7," - ")</f>
        <v xml:space="preserve"> - </v>
      </c>
      <c r="O3" s="509" t="str">
        <f>IF(Fasi_UDA!M15="Sì",Fasi_UDA!N15,"-")</f>
        <v>-</v>
      </c>
      <c r="P3" s="120" t="str">
        <f>IF(Fasi_UDA!$M$16="Sì",Fasi_UDA!$C7," - ")</f>
        <v xml:space="preserve"> - </v>
      </c>
      <c r="Q3" s="509" t="str">
        <f>IF(Fasi_UDA!M16="Sì",Fasi_UDA!N16,"-")</f>
        <v>-</v>
      </c>
      <c r="R3" s="120" t="str">
        <f>IF(Fasi_UDA!$M$17="Sì",Fasi_UDA!$C7," - ")</f>
        <v xml:space="preserve"> - </v>
      </c>
      <c r="S3" s="509" t="str">
        <f>IF(Fasi_UDA!M17="Sì",Fasi_UDA!N17,"-")</f>
        <v>-</v>
      </c>
      <c r="T3" s="121" t="str">
        <f>IF(Fasi_UDA!$M$18="Sì",Fasi_UDA!$C7," - ")</f>
        <v xml:space="preserve"> - </v>
      </c>
      <c r="U3" s="509" t="str">
        <f>IF(Fasi_UDA!M18="Sì",Fasi_UDA!N18,"-")</f>
        <v>-</v>
      </c>
      <c r="V3" s="16"/>
      <c r="W3" s="16"/>
      <c r="X3" s="16"/>
      <c r="Y3" s="16"/>
      <c r="Z3" s="16"/>
      <c r="AA3" s="16"/>
      <c r="AB3" s="16"/>
      <c r="AC3" s="16"/>
      <c r="AD3" s="16"/>
      <c r="AE3" s="16"/>
      <c r="AF3" s="16"/>
    </row>
    <row r="4" spans="1:32" ht="29.25" customHeight="1">
      <c r="A4" s="481">
        <f>Fasi_UDA!A9</f>
        <v>0</v>
      </c>
      <c r="B4" s="120" t="str">
        <f>IF(Fasi_UDA!M9="Sì",Fasi_UDA!C14," - ")</f>
        <v xml:space="preserve"> - </v>
      </c>
      <c r="C4" s="511"/>
      <c r="D4" s="120" t="str">
        <f>IF(Fasi_UDA!M10="Sì",Fasi_UDA!C14," - ")</f>
        <v xml:space="preserve"> - </v>
      </c>
      <c r="E4" s="510"/>
      <c r="F4" s="120" t="str">
        <f>IF(Fasi_UDA!M11="Sì",Fasi_UDA!C14," - ")</f>
        <v xml:space="preserve"> - </v>
      </c>
      <c r="G4" s="510"/>
      <c r="H4" s="120" t="str">
        <f>IF(Fasi_UDA!M12="Sì",Fasi_UDA!C14," - ")</f>
        <v xml:space="preserve"> - </v>
      </c>
      <c r="I4" s="510"/>
      <c r="J4" s="120" t="str">
        <f>IF(Fasi_UDA!$M$13="Sì",Fasi_UDA!$C14," - ")</f>
        <v xml:space="preserve"> - </v>
      </c>
      <c r="K4" s="510"/>
      <c r="L4" s="120" t="str">
        <f>IF(Fasi_UDA!$M$14="Sì",Fasi_UDA!$C14," - ")</f>
        <v xml:space="preserve"> - </v>
      </c>
      <c r="M4" s="510"/>
      <c r="N4" s="120" t="str">
        <f>IF(Fasi_UDA!$M$15="Sì",Fasi_UDA!$C14," - ")</f>
        <v xml:space="preserve"> - </v>
      </c>
      <c r="O4" s="510"/>
      <c r="P4" s="120" t="str">
        <f>IF(Fasi_UDA!$M$16="Sì",Fasi_UDA!$C14," - ")</f>
        <v xml:space="preserve"> - </v>
      </c>
      <c r="Q4" s="510"/>
      <c r="R4" s="120" t="str">
        <f>IF(Fasi_UDA!$M$17="Sì",Fasi_UDA!$C14," - ")</f>
        <v xml:space="preserve"> - </v>
      </c>
      <c r="S4" s="510"/>
      <c r="T4" s="121" t="str">
        <f>IF(Fasi_UDA!$M$18="Sì",Fasi_UDA!$C14," - ")</f>
        <v xml:space="preserve"> - </v>
      </c>
      <c r="U4" s="510"/>
      <c r="V4" s="16"/>
      <c r="W4" s="16"/>
      <c r="X4" s="16"/>
      <c r="Y4" s="16"/>
      <c r="Z4" s="16"/>
      <c r="AA4" s="16"/>
      <c r="AB4" s="16"/>
      <c r="AC4" s="16"/>
      <c r="AD4" s="16"/>
      <c r="AE4" s="16"/>
      <c r="AF4" s="16"/>
    </row>
    <row r="5" spans="1:32" ht="23.25" customHeight="1">
      <c r="A5" s="482"/>
      <c r="B5" s="120" t="e">
        <f>IF(Fasi_UDA!$P$18='Calendario dellUDA'!B$2,"PORTFOLIO","-")</f>
        <v>#VALUE!</v>
      </c>
      <c r="C5" s="122" t="e">
        <f>IF(Fasi_UDA!$P$18='Calendario dellUDA'!B$2,Fasi_UDA!N19,"-")</f>
        <v>#VALUE!</v>
      </c>
      <c r="D5" s="120" t="e">
        <f>IF(Fasi_UDA!$P$18='Calendario dellUDA'!D$2,"PORTFOLIO","-")</f>
        <v>#VALUE!</v>
      </c>
      <c r="E5" s="122" t="e">
        <f>IF(Fasi_UDA!$P$18='Calendario dellUDA'!D$2,Fasi_UDA!N19,"-")</f>
        <v>#VALUE!</v>
      </c>
      <c r="F5" s="120" t="e">
        <f>IF(Fasi_UDA!$P$18='Calendario dellUDA'!F$2,"PORTFOLIO","-")</f>
        <v>#VALUE!</v>
      </c>
      <c r="G5" s="122" t="e">
        <f>IF(Fasi_UDA!$P$18='Calendario dellUDA'!F$2,Fasi_UDA!N19,"-")</f>
        <v>#VALUE!</v>
      </c>
      <c r="H5" s="120" t="e">
        <f>IF(Fasi_UDA!$P$18='Calendario dellUDA'!H$2,"PORTFOLIO","-")</f>
        <v>#VALUE!</v>
      </c>
      <c r="I5" s="122" t="e">
        <f>IF(Fasi_UDA!$P$18='Calendario dellUDA'!H$2,Fasi_UDA!N19,"-")</f>
        <v>#VALUE!</v>
      </c>
      <c r="J5" s="120" t="e">
        <f>IF(Fasi_UDA!$P$18='Calendario dellUDA'!J$2,"PORTFOLIO","-")</f>
        <v>#VALUE!</v>
      </c>
      <c r="K5" s="122" t="e">
        <f>IF(Fasi_UDA!$P$18='Calendario dellUDA'!J$2,Fasi_UDA!N19,"-")</f>
        <v>#VALUE!</v>
      </c>
      <c r="L5" s="120" t="e">
        <f>IF(Fasi_UDA!$P$18='Calendario dellUDA'!L$2,"PORTFOLIO","-")</f>
        <v>#VALUE!</v>
      </c>
      <c r="M5" s="122" t="e">
        <f>IF(Fasi_UDA!$P$18='Calendario dellUDA'!L$2,Fasi_UDA!N19,"-")</f>
        <v>#VALUE!</v>
      </c>
      <c r="N5" s="120" t="e">
        <f>IF(Fasi_UDA!$P$18='Calendario dellUDA'!N$2,"PORTFOLIO","-")</f>
        <v>#VALUE!</v>
      </c>
      <c r="O5" s="122" t="e">
        <f>IF(Fasi_UDA!$P$18='Calendario dellUDA'!N$2,Fasi_UDA!N19,"-")</f>
        <v>#VALUE!</v>
      </c>
      <c r="P5" s="120" t="e">
        <f>IF(Fasi_UDA!$P$18='Calendario dellUDA'!P$2,"PORTFOLIO","-")</f>
        <v>#VALUE!</v>
      </c>
      <c r="Q5" s="122" t="e">
        <f>IF(Fasi_UDA!$P$18='Calendario dellUDA'!P$2,Fasi_UDA!N19,"-")</f>
        <v>#VALUE!</v>
      </c>
      <c r="R5" s="120" t="e">
        <f>IF(Fasi_UDA!$P$18='Calendario dellUDA'!R$2,"PORTFOLIO","-")</f>
        <v>#VALUE!</v>
      </c>
      <c r="S5" s="122" t="e">
        <f>IF(Fasi_UDA!$P$18='Calendario dellUDA'!R$2,Fasi_UDA!N19,"-")</f>
        <v>#VALUE!</v>
      </c>
      <c r="T5" s="121" t="e">
        <f>IF(Fasi_UDA!$P$18='Calendario dellUDA'!T$2,"PORTFOLIO","-")</f>
        <v>#VALUE!</v>
      </c>
      <c r="U5" s="122" t="e">
        <f>IF(Fasi_UDA!$P$18='Calendario dellUDA'!T$2,Fasi_UDA!N19,"-")</f>
        <v>#VALUE!</v>
      </c>
      <c r="V5" s="16"/>
      <c r="W5" s="16"/>
      <c r="X5" s="16"/>
      <c r="Y5" s="16"/>
      <c r="Z5" s="16"/>
      <c r="AA5" s="16"/>
      <c r="AB5" s="16"/>
      <c r="AC5" s="16"/>
      <c r="AD5" s="16"/>
      <c r="AE5" s="16"/>
      <c r="AF5" s="16"/>
    </row>
    <row r="6" spans="1:32" ht="52.5" customHeight="1">
      <c r="A6" s="123" t="s">
        <v>70</v>
      </c>
      <c r="B6" s="124" t="str">
        <f>IF(Fasi_UDA!M25="Sì",Fasi_UDA!C23," - ")</f>
        <v xml:space="preserve"> - </v>
      </c>
      <c r="C6" s="485" t="str">
        <f>IF(Fasi_UDA!M25="Sì",Fasi_UDA!N25,"-")</f>
        <v>-</v>
      </c>
      <c r="D6" s="124" t="str">
        <f>IF(Fasi_UDA!M26="Sì",Fasi_UDA!C23," - ")</f>
        <v xml:space="preserve"> - </v>
      </c>
      <c r="E6" s="485" t="str">
        <f>IF(Fasi_UDA!M26="Sì",Fasi_UDA!N26,"-")</f>
        <v>-</v>
      </c>
      <c r="F6" s="124" t="str">
        <f>IF(Fasi_UDA!M27="Sì",Fasi_UDA!C23," - ")</f>
        <v xml:space="preserve"> - </v>
      </c>
      <c r="G6" s="485" t="str">
        <f>IF(Fasi_UDA!M27="Sì",Fasi_UDA!N27,"-")</f>
        <v>-</v>
      </c>
      <c r="H6" s="124" t="str">
        <f>IF(Fasi_UDA!M28="Sì",Fasi_UDA!C23," - ")</f>
        <v xml:space="preserve"> - </v>
      </c>
      <c r="I6" s="485" t="str">
        <f>IF(Fasi_UDA!M28="Sì",Fasi_UDA!N28,"-")</f>
        <v>-</v>
      </c>
      <c r="J6" s="124" t="str">
        <f>IF(Fasi_UDA!M29="Sì",Fasi_UDA!C23," - ")</f>
        <v xml:space="preserve"> - </v>
      </c>
      <c r="K6" s="485" t="str">
        <f>IF(Fasi_UDA!M29="Sì",Fasi_UDA!N29,"-")</f>
        <v>-</v>
      </c>
      <c r="L6" s="124" t="str">
        <f>IF(Fasi_UDA!M30="Sì",Fasi_UDA!C23," - ")</f>
        <v xml:space="preserve"> - </v>
      </c>
      <c r="M6" s="485" t="str">
        <f>IF(Fasi_UDA!M30="Sì",Fasi_UDA!N30,"-")</f>
        <v>-</v>
      </c>
      <c r="N6" s="124" t="str">
        <f>IF(Fasi_UDA!M31="Sì",Fasi_UDA!C23," - ")</f>
        <v xml:space="preserve"> - </v>
      </c>
      <c r="O6" s="485" t="str">
        <f>IF(Fasi_UDA!M31="Sì",Fasi_UDA!N31,"-")</f>
        <v>-</v>
      </c>
      <c r="P6" s="124" t="str">
        <f>IF(Fasi_UDA!M32="Sì",Fasi_UDA!C23," - ")</f>
        <v xml:space="preserve"> - </v>
      </c>
      <c r="Q6" s="485" t="str">
        <f>IF(Fasi_UDA!M32="Sì",Fasi_UDA!N32,"-")</f>
        <v>-</v>
      </c>
      <c r="R6" s="124" t="str">
        <f>IF(Fasi_UDA!M33="Sì",Fasi_UDA!C23," - ")</f>
        <v xml:space="preserve"> - </v>
      </c>
      <c r="S6" s="485" t="str">
        <f>IF(Fasi_UDA!M33="Sì",Fasi_UDA!N33,"-")</f>
        <v>-</v>
      </c>
      <c r="T6" s="125" t="str">
        <f>IF(Fasi_UDA!M34="Sì",Fasi_UDA!C23," - ")</f>
        <v xml:space="preserve"> - </v>
      </c>
      <c r="U6" s="485" t="str">
        <f>IF(Fasi_UDA!M34="Sì",Fasi_UDA!N34,"-")</f>
        <v>-</v>
      </c>
      <c r="V6" s="16"/>
      <c r="W6" s="16"/>
      <c r="X6" s="16"/>
      <c r="Y6" s="16"/>
      <c r="Z6" s="16"/>
      <c r="AA6" s="16"/>
      <c r="AB6" s="16"/>
      <c r="AC6" s="16"/>
      <c r="AD6" s="16"/>
      <c r="AE6" s="16"/>
      <c r="AF6" s="16"/>
    </row>
    <row r="7" spans="1:32" ht="30" customHeight="1">
      <c r="A7" s="483">
        <f>Fasi_UDA!A25</f>
        <v>0</v>
      </c>
      <c r="B7" s="124" t="str">
        <f>IF(Fasi_UDA!M25="Sì",Fasi_UDA!C30," - ")</f>
        <v xml:space="preserve"> - </v>
      </c>
      <c r="C7" s="486"/>
      <c r="D7" s="124" t="str">
        <f>IF(Fasi_UDA!M26="Sì",Fasi_UDA!C30," - ")</f>
        <v xml:space="preserve"> - </v>
      </c>
      <c r="E7" s="486"/>
      <c r="F7" s="124" t="str">
        <f>IF(Fasi_UDA!M27="Sì",Fasi_UDA!C30," - ")</f>
        <v xml:space="preserve"> - </v>
      </c>
      <c r="G7" s="486"/>
      <c r="H7" s="124" t="str">
        <f>IF(Fasi_UDA!M28="Sì",Fasi_UDA!C30," - ")</f>
        <v xml:space="preserve"> - </v>
      </c>
      <c r="I7" s="486"/>
      <c r="J7" s="124" t="str">
        <f>IF(Fasi_UDA!M29="Sì",Fasi_UDA!C30," - ")</f>
        <v xml:space="preserve"> - </v>
      </c>
      <c r="K7" s="486"/>
      <c r="L7" s="124" t="str">
        <f>IF(Fasi_UDA!M30="Sì",Fasi_UDA!C30," - ")</f>
        <v xml:space="preserve"> - </v>
      </c>
      <c r="M7" s="486"/>
      <c r="N7" s="124" t="str">
        <f>IF(Fasi_UDA!M31="Sì",Fasi_UDA!C30," - ")</f>
        <v xml:space="preserve"> - </v>
      </c>
      <c r="O7" s="486"/>
      <c r="P7" s="124" t="str">
        <f>IF(Fasi_UDA!M32="Sì",Fasi_UDA!C30," - ")</f>
        <v xml:space="preserve"> - </v>
      </c>
      <c r="Q7" s="486"/>
      <c r="R7" s="124" t="str">
        <f>IF(Fasi_UDA!M33="Sì",Fasi_UDA!C30," - ")</f>
        <v xml:space="preserve"> - </v>
      </c>
      <c r="S7" s="486"/>
      <c r="T7" s="125" t="str">
        <f>IF(Fasi_UDA!M34="Sì",Fasi_UDA!C30," - ")</f>
        <v xml:space="preserve"> - </v>
      </c>
      <c r="U7" s="486"/>
      <c r="V7" s="16"/>
      <c r="W7" s="16" t="s">
        <v>82</v>
      </c>
      <c r="X7" s="16"/>
      <c r="Y7" s="16"/>
      <c r="Z7" s="16"/>
      <c r="AA7" s="16"/>
      <c r="AB7" s="16"/>
      <c r="AC7" s="16"/>
      <c r="AD7" s="16"/>
      <c r="AE7" s="16"/>
      <c r="AF7" s="16"/>
    </row>
    <row r="8" spans="1:32" ht="15.6">
      <c r="A8" s="484"/>
      <c r="B8" s="124" t="e">
        <f>IF(Fasi_UDA!$P$34='Calendario dellUDA'!B$2,"PORTFOLIO","-")</f>
        <v>#VALUE!</v>
      </c>
      <c r="C8" s="126" t="e">
        <f>IF(Fasi_UDA!$P$34='Calendario dellUDA'!B$2,Fasi_UDA!N35,"-")</f>
        <v>#VALUE!</v>
      </c>
      <c r="D8" s="124" t="e">
        <f>IF(Fasi_UDA!$P$34='Calendario dellUDA'!D$2,"PORTFOLIO","-")</f>
        <v>#VALUE!</v>
      </c>
      <c r="E8" s="126" t="e">
        <f>IF(Fasi_UDA!$P$34='Calendario dellUDA'!D$2,Fasi_UDA!N35,"-")</f>
        <v>#VALUE!</v>
      </c>
      <c r="F8" s="124" t="e">
        <f>IF(Fasi_UDA!$P$34='Calendario dellUDA'!F$2,"PORTFOLIO","-")</f>
        <v>#VALUE!</v>
      </c>
      <c r="G8" s="126" t="e">
        <f>IF(Fasi_UDA!$P$34='Calendario dellUDA'!F$2,Fasi_UDA!N35,"-")</f>
        <v>#VALUE!</v>
      </c>
      <c r="H8" s="124" t="e">
        <f>IF(Fasi_UDA!$P$34='Calendario dellUDA'!H$2,"PORTFOLIO","-")</f>
        <v>#VALUE!</v>
      </c>
      <c r="I8" s="126" t="e">
        <f>IF(Fasi_UDA!$P$18='Calendario dellUDA'!H$2,Fasi_UDA!N35,"-")</f>
        <v>#VALUE!</v>
      </c>
      <c r="J8" s="124" t="e">
        <f>IF(Fasi_UDA!$P$34='Calendario dellUDA'!J$2,"PORTFOLIO","-")</f>
        <v>#VALUE!</v>
      </c>
      <c r="K8" s="126" t="e">
        <f>IF(Fasi_UDA!$P$18='Calendario dellUDA'!J$2,Fasi_UDA!N35,"-")</f>
        <v>#VALUE!</v>
      </c>
      <c r="L8" s="124" t="e">
        <f>IF(Fasi_UDA!$P$34='Calendario dellUDA'!L$2,"PORTFOLIO","-")</f>
        <v>#VALUE!</v>
      </c>
      <c r="M8" s="126" t="e">
        <f>IF(Fasi_UDA!$P$34='Calendario dellUDA'!L$2,Fasi_UDA!N35,"-")</f>
        <v>#VALUE!</v>
      </c>
      <c r="N8" s="124" t="e">
        <f>IF(Fasi_UDA!$P$34='Calendario dellUDA'!N$2,"PORTFOLIO","-")</f>
        <v>#VALUE!</v>
      </c>
      <c r="O8" s="126" t="e">
        <f>IF(Fasi_UDA!$P$34='Calendario dellUDA'!N$2,Fasi_UDA!N35,"-")</f>
        <v>#VALUE!</v>
      </c>
      <c r="P8" s="124" t="e">
        <f>IF(Fasi_UDA!$P$34='Calendario dellUDA'!P$2,"PORTFOLIO","-")</f>
        <v>#VALUE!</v>
      </c>
      <c r="Q8" s="126" t="e">
        <f>IF(Fasi_UDA!$P$34='Calendario dellUDA'!P$2,Fasi_UDA!N35,"-")</f>
        <v>#VALUE!</v>
      </c>
      <c r="R8" s="124" t="e">
        <f>IF(Fasi_UDA!$P$34='Calendario dellUDA'!R$2,"PORTFOLIO","-")</f>
        <v>#VALUE!</v>
      </c>
      <c r="S8" s="126" t="e">
        <f>IF(Fasi_UDA!$P$34='Calendario dellUDA'!R$2,Fasi_UDA!N35,"-")</f>
        <v>#VALUE!</v>
      </c>
      <c r="T8" s="125" t="e">
        <f>IF(Fasi_UDA!$P$34='Calendario dellUDA'!T$2,"PORTFOLIO","-")</f>
        <v>#VALUE!</v>
      </c>
      <c r="U8" s="126" t="e">
        <f>IF(Fasi_UDA!$P$34='Calendario dellUDA'!T$2,Fasi_UDA!N35,"-")</f>
        <v>#VALUE!</v>
      </c>
      <c r="V8" s="16"/>
      <c r="W8" s="16"/>
      <c r="X8" s="16"/>
      <c r="Y8" s="16"/>
      <c r="Z8" s="16"/>
      <c r="AA8" s="16"/>
      <c r="AB8" s="16"/>
      <c r="AC8" s="16"/>
      <c r="AD8" s="16"/>
      <c r="AE8" s="16"/>
      <c r="AF8" s="16"/>
    </row>
    <row r="9" spans="1:32" ht="68.25" customHeight="1">
      <c r="A9" s="127" t="s">
        <v>71</v>
      </c>
      <c r="B9" s="128" t="str">
        <f>IF(Fasi_UDA!M41="Sì",Fasi_UDA!C39," - ")</f>
        <v xml:space="preserve"> - </v>
      </c>
      <c r="C9" s="487" t="str">
        <f>IF(Fasi_UDA!M41="Sì",Fasi_UDA!N41,"-")</f>
        <v>-</v>
      </c>
      <c r="D9" s="128" t="str">
        <f>IF(Fasi_UDA!M42="Sì",Fasi_UDA!C39," - ")</f>
        <v xml:space="preserve"> - </v>
      </c>
      <c r="E9" s="487" t="str">
        <f>IF(Fasi_UDA!M42="Sì",Fasi_UDA!N42,"-")</f>
        <v>-</v>
      </c>
      <c r="F9" s="128" t="str">
        <f>IF(Fasi_UDA!M43="Sì",Fasi_UDA!C39," - ")</f>
        <v xml:space="preserve"> - </v>
      </c>
      <c r="G9" s="487" t="str">
        <f>IF(Fasi_UDA!M43="Sì",Fasi_UDA!N43,"-")</f>
        <v>-</v>
      </c>
      <c r="H9" s="128" t="str">
        <f>IF(Fasi_UDA!M44="Sì",Fasi_UDA!C39," - ")</f>
        <v xml:space="preserve"> - </v>
      </c>
      <c r="I9" s="487" t="str">
        <f>IF(Fasi_UDA!M44="Sì",Fasi_UDA!N44,"-")</f>
        <v>-</v>
      </c>
      <c r="J9" s="128" t="str">
        <f>IF(Fasi_UDA!M45="Sì",Fasi_UDA!C39," - ")</f>
        <v xml:space="preserve"> - </v>
      </c>
      <c r="K9" s="487" t="str">
        <f>IF(Fasi_UDA!M45="Sì",Fasi_UDA!N45,"-")</f>
        <v>-</v>
      </c>
      <c r="L9" s="128" t="str">
        <f>IF(Fasi_UDA!M46="Sì",Fasi_UDA!C39," - ")</f>
        <v xml:space="preserve"> - </v>
      </c>
      <c r="M9" s="487" t="str">
        <f>IF(Fasi_UDA!M46="Sì",Fasi_UDA!N46,"-")</f>
        <v>-</v>
      </c>
      <c r="N9" s="128" t="str">
        <f>IF(Fasi_UDA!M47="Sì",Fasi_UDA!C39," - ")</f>
        <v xml:space="preserve"> - </v>
      </c>
      <c r="O9" s="487" t="str">
        <f>IF(Fasi_UDA!M47="Sì",Fasi_UDA!N47,"-")</f>
        <v>-</v>
      </c>
      <c r="P9" s="128" t="str">
        <f>IF(Fasi_UDA!M48="Sì",Fasi_UDA!C39," - ")</f>
        <v xml:space="preserve"> - </v>
      </c>
      <c r="Q9" s="487" t="str">
        <f>IF(Fasi_UDA!M48="Sì",Fasi_UDA!N48,"-")</f>
        <v>-</v>
      </c>
      <c r="R9" s="128" t="str">
        <f>IF(Fasi_UDA!M49="Sì",Fasi_UDA!C39," - ")</f>
        <v xml:space="preserve"> - </v>
      </c>
      <c r="S9" s="487" t="str">
        <f>IF(Fasi_UDA!M49="Sì",Fasi_UDA!N49,"-")</f>
        <v>-</v>
      </c>
      <c r="T9" s="129" t="str">
        <f>IF(Fasi_UDA!M50="Sì",Fasi_UDA!C39," - ")</f>
        <v xml:space="preserve"> - </v>
      </c>
      <c r="U9" s="487" t="str">
        <f>IF(Fasi_UDA!M50="Sì",Fasi_UDA!N50,"-")</f>
        <v>-</v>
      </c>
      <c r="V9" s="16"/>
      <c r="W9" s="16"/>
      <c r="X9" s="16"/>
      <c r="Y9" s="16"/>
      <c r="Z9" s="16"/>
      <c r="AA9" s="16"/>
      <c r="AB9" s="16"/>
      <c r="AC9" s="16"/>
      <c r="AD9" s="16"/>
      <c r="AE9" s="16"/>
      <c r="AF9" s="16"/>
    </row>
    <row r="10" spans="1:32" ht="15.6">
      <c r="A10" s="505">
        <f>Fasi_UDA!A41</f>
        <v>0</v>
      </c>
      <c r="B10" s="128" t="str">
        <f>IF(Fasi_UDA!M41="Sì",Fasi_UDA!C46," - ")</f>
        <v xml:space="preserve"> - </v>
      </c>
      <c r="C10" s="488"/>
      <c r="D10" s="128" t="str">
        <f>IF(Fasi_UDA!M42="Sì",Fasi_UDA!C46," - ")</f>
        <v xml:space="preserve"> - </v>
      </c>
      <c r="E10" s="488"/>
      <c r="F10" s="128" t="str">
        <f>IF(Fasi_UDA!M43="Sì",Fasi_UDA!C46," - ")</f>
        <v xml:space="preserve"> - </v>
      </c>
      <c r="G10" s="488"/>
      <c r="H10" s="128" t="str">
        <f>IF(Fasi_UDA!M44="Sì",Fasi_UDA!C46," - ")</f>
        <v xml:space="preserve"> - </v>
      </c>
      <c r="I10" s="488"/>
      <c r="J10" s="128" t="str">
        <f>IF(Fasi_UDA!M45="Sì",Fasi_UDA!C46," - ")</f>
        <v xml:space="preserve"> - </v>
      </c>
      <c r="K10" s="488"/>
      <c r="L10" s="128" t="str">
        <f>IF(Fasi_UDA!M46="Sì",Fasi_UDA!C46," - ")</f>
        <v xml:space="preserve"> - </v>
      </c>
      <c r="M10" s="488"/>
      <c r="N10" s="128" t="str">
        <f>IF(Fasi_UDA!M47="Sì",Fasi_UDA!C46," - ")</f>
        <v xml:space="preserve"> - </v>
      </c>
      <c r="O10" s="488"/>
      <c r="P10" s="128" t="str">
        <f>IF(Fasi_UDA!M48="Sì",Fasi_UDA!C46," - ")</f>
        <v xml:space="preserve"> - </v>
      </c>
      <c r="Q10" s="488"/>
      <c r="R10" s="128" t="str">
        <f>IF(Fasi_UDA!M49="Sì",Fasi_UDA!C46," - ")</f>
        <v xml:space="preserve"> - </v>
      </c>
      <c r="S10" s="488"/>
      <c r="T10" s="129" t="str">
        <f>IF(Fasi_UDA!M50="Sì",Fasi_UDA!C46," - ")</f>
        <v xml:space="preserve"> - </v>
      </c>
      <c r="U10" s="488"/>
      <c r="V10" s="16"/>
      <c r="W10" s="16"/>
      <c r="X10" s="16"/>
      <c r="Y10" s="16"/>
      <c r="Z10" s="16"/>
      <c r="AA10" s="16"/>
      <c r="AB10" s="16"/>
      <c r="AC10" s="16"/>
      <c r="AD10" s="16"/>
      <c r="AE10" s="16"/>
      <c r="AF10" s="16"/>
    </row>
    <row r="11" spans="1:32" ht="15.6">
      <c r="A11" s="506"/>
      <c r="B11" s="128" t="e">
        <f>IF(Fasi_UDA!$P$50='Calendario dellUDA'!B$2,"PORTFOLIO","-")</f>
        <v>#VALUE!</v>
      </c>
      <c r="C11" s="130" t="e">
        <f>IF(Fasi_UDA!$P$50='Calendario dellUDA'!B$2,Fasi_UDA!N51,"-")</f>
        <v>#VALUE!</v>
      </c>
      <c r="D11" s="128" t="e">
        <f>IF(Fasi_UDA!$P$50='Calendario dellUDA'!D$2,"PORTFOLIO","-")</f>
        <v>#VALUE!</v>
      </c>
      <c r="E11" s="130" t="e">
        <f>IF(Fasi_UDA!$P$50='Calendario dellUDA'!D$2,Fasi_UDA!N51,"-")</f>
        <v>#VALUE!</v>
      </c>
      <c r="F11" s="128" t="e">
        <f>IF(Fasi_UDA!$P$50='Calendario dellUDA'!F$2,"PORTFOLIO","-")</f>
        <v>#VALUE!</v>
      </c>
      <c r="G11" s="130" t="e">
        <f>IF(Fasi_UDA!$P$50='Calendario dellUDA'!F$2,Fasi_UDA!N51,"-")</f>
        <v>#VALUE!</v>
      </c>
      <c r="H11" s="128" t="e">
        <f>IF(Fasi_UDA!$P$50='Calendario dellUDA'!H$2,"PORTFOLIO","-")</f>
        <v>#VALUE!</v>
      </c>
      <c r="I11" s="130" t="e">
        <f>IF(Fasi_UDA!$P$50='Calendario dellUDA'!H$2,Fasi_UDA!$N$51,"-")</f>
        <v>#VALUE!</v>
      </c>
      <c r="J11" s="128" t="e">
        <f>IF(Fasi_UDA!$P$50='Calendario dellUDA'!J$2,"PORTFOLIO","-")</f>
        <v>#VALUE!</v>
      </c>
      <c r="K11" s="130" t="e">
        <f>IF(Fasi_UDA!$P$50='Calendario dellUDA'!J$2,Fasi_UDA!$N$51,"-")</f>
        <v>#VALUE!</v>
      </c>
      <c r="L11" s="128" t="e">
        <f>IF(Fasi_UDA!$P$50='Calendario dellUDA'!L$2,"PORTFOLIO","-")</f>
        <v>#VALUE!</v>
      </c>
      <c r="M11" s="130" t="e">
        <f>IF(Fasi_UDA!$P$50='Calendario dellUDA'!L$2,Fasi_UDA!$N$51,"-")</f>
        <v>#VALUE!</v>
      </c>
      <c r="N11" s="128" t="e">
        <f>IF(Fasi_UDA!$P$50='Calendario dellUDA'!N$2,"PORTFOLIO","-")</f>
        <v>#VALUE!</v>
      </c>
      <c r="O11" s="130" t="e">
        <f>IF(Fasi_UDA!$P$50='Calendario dellUDA'!N$2,Fasi_UDA!$N$51,"-")</f>
        <v>#VALUE!</v>
      </c>
      <c r="P11" s="128" t="e">
        <f>IF(Fasi_UDA!$P$50='Calendario dellUDA'!P$2,"PORTFOLIO","-")</f>
        <v>#VALUE!</v>
      </c>
      <c r="Q11" s="130" t="e">
        <f>IF(Fasi_UDA!$P$50='Calendario dellUDA'!P$2,Fasi_UDA!$N$51,"-")</f>
        <v>#VALUE!</v>
      </c>
      <c r="R11" s="128" t="e">
        <f>IF(Fasi_UDA!$P$50='Calendario dellUDA'!R$2,"PORTFOLIO","-")</f>
        <v>#VALUE!</v>
      </c>
      <c r="S11" s="130" t="e">
        <f>IF(Fasi_UDA!$P$50='Calendario dellUDA'!R$2,Fasi_UDA!$N$51,"-")</f>
        <v>#VALUE!</v>
      </c>
      <c r="T11" s="128" t="e">
        <f>IF(Fasi_UDA!$P$50='Calendario dellUDA'!T$2,"PORTFOLIO","-")</f>
        <v>#VALUE!</v>
      </c>
      <c r="U11" s="130" t="e">
        <f>IF(Fasi_UDA!$P$50='Calendario dellUDA'!T$2,Fasi_UDA!$N$51,"-")</f>
        <v>#VALUE!</v>
      </c>
      <c r="V11" s="16"/>
      <c r="W11" s="16"/>
      <c r="X11" s="16"/>
      <c r="Y11" s="16"/>
      <c r="Z11" s="16"/>
      <c r="AA11" s="16"/>
      <c r="AB11" s="16"/>
      <c r="AC11" s="16"/>
      <c r="AD11" s="16"/>
      <c r="AE11" s="16"/>
      <c r="AF11" s="16"/>
    </row>
    <row r="12" spans="1:32" ht="95.25" customHeight="1">
      <c r="A12" s="131" t="s">
        <v>72</v>
      </c>
      <c r="B12" s="132" t="str">
        <f>IF(Fasi_UDA!M57="Sì",Fasi_UDA!$C$55," - ")</f>
        <v xml:space="preserve"> - </v>
      </c>
      <c r="C12" s="485" t="str">
        <f>IF(Fasi_UDA!$M57="Sì",Fasi_UDA!$N57,"-")</f>
        <v>-</v>
      </c>
      <c r="D12" s="132" t="str">
        <f>IF(Fasi_UDA!M58="Sì",Fasi_UDA!$C$55," - ")</f>
        <v xml:space="preserve"> - </v>
      </c>
      <c r="E12" s="485" t="str">
        <f>IF(Fasi_UDA!$M58="Sì",Fasi_UDA!$N58,"-")</f>
        <v>-</v>
      </c>
      <c r="F12" s="132" t="str">
        <f>IF(Fasi_UDA!M59="Sì",Fasi_UDA!$C$55," - ")</f>
        <v xml:space="preserve"> - </v>
      </c>
      <c r="G12" s="485" t="str">
        <f>IF(Fasi_UDA!$M59="Sì",Fasi_UDA!$N59,"-")</f>
        <v>-</v>
      </c>
      <c r="H12" s="132" t="str">
        <f>IF(Fasi_UDA!M60="Sì",Fasi_UDA!$C$55," - ")</f>
        <v xml:space="preserve"> - </v>
      </c>
      <c r="I12" s="485" t="str">
        <f>IF(Fasi_UDA!$M60="Sì",Fasi_UDA!$N60,"-")</f>
        <v>-</v>
      </c>
      <c r="J12" s="132" t="str">
        <f>IF(Fasi_UDA!M61="Sì",Fasi_UDA!$C$55," - ")</f>
        <v xml:space="preserve"> - </v>
      </c>
      <c r="K12" s="485" t="str">
        <f>IF(Fasi_UDA!$M61="Sì",Fasi_UDA!$N61,"-")</f>
        <v>-</v>
      </c>
      <c r="L12" s="132" t="str">
        <f>IF(Fasi_UDA!M62="Sì",Fasi_UDA!$C$55," - ")</f>
        <v xml:space="preserve"> - </v>
      </c>
      <c r="M12" s="485" t="str">
        <f>IF(Fasi_UDA!$M62="Sì",Fasi_UDA!$N62,"-")</f>
        <v>-</v>
      </c>
      <c r="N12" s="132" t="str">
        <f>IF(Fasi_UDA!M63="Sì",Fasi_UDA!$C$55," - ")</f>
        <v xml:space="preserve"> - </v>
      </c>
      <c r="O12" s="485" t="str">
        <f>IF(Fasi_UDA!$M63="Sì",Fasi_UDA!$N63,"-")</f>
        <v>-</v>
      </c>
      <c r="P12" s="132" t="str">
        <f>IF(Fasi_UDA!M64="Sì",Fasi_UDA!$C$55," - ")</f>
        <v xml:space="preserve"> - </v>
      </c>
      <c r="Q12" s="485" t="str">
        <f>IF(Fasi_UDA!$M64="Sì",Fasi_UDA!$N64,"-")</f>
        <v>-</v>
      </c>
      <c r="R12" s="132" t="str">
        <f>IF(Fasi_UDA!M65="Sì",Fasi_UDA!$C$55," - ")</f>
        <v xml:space="preserve"> - </v>
      </c>
      <c r="S12" s="485" t="str">
        <f>IF(Fasi_UDA!$M65="Sì",Fasi_UDA!$N65,"-")</f>
        <v>-</v>
      </c>
      <c r="T12" s="133" t="str">
        <f>IF(Fasi_UDA!M66="Sì",Fasi_UDA!$C$55," - ")</f>
        <v xml:space="preserve"> - </v>
      </c>
      <c r="U12" s="485" t="str">
        <f>IF(Fasi_UDA!$M66="Sì",Fasi_UDA!$N66,"-")</f>
        <v>-</v>
      </c>
      <c r="V12" s="16"/>
      <c r="W12" s="16"/>
      <c r="X12" s="16"/>
      <c r="Y12" s="16"/>
      <c r="Z12" s="16"/>
      <c r="AA12" s="16"/>
      <c r="AB12" s="16"/>
      <c r="AC12" s="16"/>
      <c r="AD12" s="16"/>
      <c r="AE12" s="16"/>
      <c r="AF12" s="16"/>
    </row>
    <row r="13" spans="1:32" ht="27" customHeight="1">
      <c r="A13" s="495">
        <f>Fasi_UDA!A57</f>
        <v>0</v>
      </c>
      <c r="B13" s="132" t="str">
        <f>IF(Fasi_UDA!M57="Sì",Fasi_UDA!$C$62," - ")</f>
        <v xml:space="preserve"> - </v>
      </c>
      <c r="C13" s="486"/>
      <c r="D13" s="132" t="str">
        <f>IF(Fasi_UDA!M58="Sì",Fasi_UDA!$C$62," - ")</f>
        <v xml:space="preserve"> - </v>
      </c>
      <c r="E13" s="486"/>
      <c r="F13" s="132" t="str">
        <f>IF(Fasi_UDA!M59="Sì",Fasi_UDA!$C$62," - ")</f>
        <v xml:space="preserve"> - </v>
      </c>
      <c r="G13" s="486"/>
      <c r="H13" s="132" t="str">
        <f>IF(Fasi_UDA!M60="Sì",Fasi_UDA!$C$62," - ")</f>
        <v xml:space="preserve"> - </v>
      </c>
      <c r="I13" s="486"/>
      <c r="J13" s="132" t="str">
        <f>IF(Fasi_UDA!M61="Sì",Fasi_UDA!$C$62," - ")</f>
        <v xml:space="preserve"> - </v>
      </c>
      <c r="K13" s="486"/>
      <c r="L13" s="132" t="str">
        <f>IF(Fasi_UDA!M62="Sì",Fasi_UDA!$C$62," - ")</f>
        <v xml:space="preserve"> - </v>
      </c>
      <c r="M13" s="486"/>
      <c r="N13" s="132" t="str">
        <f>IF(Fasi_UDA!M63="Sì",Fasi_UDA!$C$62," - ")</f>
        <v xml:space="preserve"> - </v>
      </c>
      <c r="O13" s="486"/>
      <c r="P13" s="132" t="str">
        <f>IF(Fasi_UDA!M64="Sì",Fasi_UDA!$C$62," - ")</f>
        <v xml:space="preserve"> - </v>
      </c>
      <c r="Q13" s="486"/>
      <c r="R13" s="132" t="str">
        <f>IF(Fasi_UDA!M65="Sì",Fasi_UDA!$C$62," - ")</f>
        <v xml:space="preserve"> - </v>
      </c>
      <c r="S13" s="486"/>
      <c r="T13" s="133" t="str">
        <f>IF(Fasi_UDA!M66="Sì",Fasi_UDA!$C$62," - ")</f>
        <v xml:space="preserve"> - </v>
      </c>
      <c r="U13" s="486"/>
      <c r="V13" s="16"/>
      <c r="W13" s="16"/>
      <c r="X13" s="16"/>
      <c r="Y13" s="16"/>
      <c r="Z13" s="16"/>
      <c r="AA13" s="16"/>
      <c r="AB13" s="16"/>
      <c r="AC13" s="16"/>
      <c r="AD13" s="16"/>
      <c r="AE13" s="16"/>
      <c r="AF13" s="16"/>
    </row>
    <row r="14" spans="1:32" ht="15.6">
      <c r="A14" s="496"/>
      <c r="B14" s="124" t="e">
        <f>IF(Fasi_UDA!$P$66='Calendario dellUDA'!B$2,"PORTFOLIO","-")</f>
        <v>#VALUE!</v>
      </c>
      <c r="C14" s="134" t="e">
        <f>IF(Fasi_UDA!$P$66='Calendario dellUDA'!B$2,Fasi_UDA!$N$67,"-")</f>
        <v>#VALUE!</v>
      </c>
      <c r="D14" s="124" t="e">
        <f>IF(Fasi_UDA!$P$66='Calendario dellUDA'!D$2,"PORTFOLIO","-")</f>
        <v>#VALUE!</v>
      </c>
      <c r="E14" s="134" t="e">
        <f>IF(Fasi_UDA!$P$66='Calendario dellUDA'!D$2,Fasi_UDA!$N$67,"-")</f>
        <v>#VALUE!</v>
      </c>
      <c r="F14" s="124" t="e">
        <f>IF(Fasi_UDA!$P$66='Calendario dellUDA'!F$2,"PORTFOLIO","-")</f>
        <v>#VALUE!</v>
      </c>
      <c r="G14" s="134" t="e">
        <f>IF(Fasi_UDA!$P$66='Calendario dellUDA'!F$2,Fasi_UDA!$N$67,"-")</f>
        <v>#VALUE!</v>
      </c>
      <c r="H14" s="124" t="e">
        <f>IF(Fasi_UDA!$P$66='Calendario dellUDA'!H$2,"PORTFOLIO","-")</f>
        <v>#VALUE!</v>
      </c>
      <c r="I14" s="134" t="e">
        <f>IF(Fasi_UDA!$P$66='Calendario dellUDA'!H$2,Fasi_UDA!$N$67,"-")</f>
        <v>#VALUE!</v>
      </c>
      <c r="J14" s="124" t="e">
        <f>IF(Fasi_UDA!$P$66='Calendario dellUDA'!J$2,"PORTFOLIO","-")</f>
        <v>#VALUE!</v>
      </c>
      <c r="K14" s="134" t="e">
        <f>IF(Fasi_UDA!$P$66='Calendario dellUDA'!J$2,Fasi_UDA!$N$67,"-")</f>
        <v>#VALUE!</v>
      </c>
      <c r="L14" s="124" t="e">
        <f>IF(Fasi_UDA!$P$66='Calendario dellUDA'!L$2,"PORTFOLIO","-")</f>
        <v>#VALUE!</v>
      </c>
      <c r="M14" s="134" t="e">
        <f>IF(Fasi_UDA!$P$66='Calendario dellUDA'!L$2,Fasi_UDA!$N$67,"-")</f>
        <v>#VALUE!</v>
      </c>
      <c r="N14" s="124" t="e">
        <f>IF(Fasi_UDA!$P$66='Calendario dellUDA'!N$2,"PORTFOLIO","-")</f>
        <v>#VALUE!</v>
      </c>
      <c r="O14" s="134" t="e">
        <f>IF(Fasi_UDA!$P$66='Calendario dellUDA'!N$2,Fasi_UDA!$N$67,"-")</f>
        <v>#VALUE!</v>
      </c>
      <c r="P14" s="124" t="e">
        <f>IF(Fasi_UDA!$P$66='Calendario dellUDA'!P$2,"PORTFOLIO","-")</f>
        <v>#VALUE!</v>
      </c>
      <c r="Q14" s="134" t="e">
        <f>IF(Fasi_UDA!$P$66='Calendario dellUDA'!P$2,Fasi_UDA!$N$67,"-")</f>
        <v>#VALUE!</v>
      </c>
      <c r="R14" s="124" t="e">
        <f>IF(Fasi_UDA!$P$66='Calendario dellUDA'!R$2,"PORTFOLIO","-")</f>
        <v>#VALUE!</v>
      </c>
      <c r="S14" s="134" t="e">
        <f>IF(Fasi_UDA!$P$66='Calendario dellUDA'!R$2,Fasi_UDA!$N$67,"-")</f>
        <v>#VALUE!</v>
      </c>
      <c r="T14" s="124" t="e">
        <f>IF(Fasi_UDA!$P$66='Calendario dellUDA'!T$2,"PORTFOLIO","-")</f>
        <v>#VALUE!</v>
      </c>
      <c r="U14" s="134" t="e">
        <f>IF(Fasi_UDA!$P$66='Calendario dellUDA'!T$2,Fasi_UDA!$N$67,"-")</f>
        <v>#VALUE!</v>
      </c>
      <c r="V14" s="16"/>
      <c r="W14" s="16"/>
      <c r="X14" s="16"/>
      <c r="Y14" s="16"/>
      <c r="Z14" s="16"/>
      <c r="AA14" s="16"/>
      <c r="AB14" s="16"/>
      <c r="AC14" s="16"/>
      <c r="AD14" s="16"/>
      <c r="AE14" s="16"/>
      <c r="AF14" s="16"/>
    </row>
    <row r="15" spans="1:32" ht="48.75" customHeight="1">
      <c r="A15" s="135" t="s">
        <v>73</v>
      </c>
      <c r="B15" s="136" t="str">
        <f>IF(Fasi_UDA!M73="Sì",Fasi_UDA!$C$71," - ")</f>
        <v xml:space="preserve"> - </v>
      </c>
      <c r="C15" s="512" t="str">
        <f>IF(Fasi_UDA!$M73="Sì",Fasi_UDA!$N73,"-")</f>
        <v>-</v>
      </c>
      <c r="D15" s="136" t="str">
        <f>IF(Fasi_UDA!M74="Sì",Fasi_UDA!$C$71," - ")</f>
        <v xml:space="preserve"> - </v>
      </c>
      <c r="E15" s="512" t="str">
        <f>IF(Fasi_UDA!$M74="Sì",Fasi_UDA!$N74,"-")</f>
        <v>-</v>
      </c>
      <c r="F15" s="136" t="str">
        <f>IF(Fasi_UDA!M75="Sì",Fasi_UDA!$C$71," - ")</f>
        <v xml:space="preserve"> - </v>
      </c>
      <c r="G15" s="512" t="str">
        <f>IF(Fasi_UDA!$M75="Sì",Fasi_UDA!$N75,"-")</f>
        <v>-</v>
      </c>
      <c r="H15" s="136" t="str">
        <f>IF(Fasi_UDA!M76="Sì",Fasi_UDA!$C$71," - ")</f>
        <v xml:space="preserve"> - </v>
      </c>
      <c r="I15" s="512" t="str">
        <f>IF(Fasi_UDA!$M76="Sì",Fasi_UDA!$N76,"-")</f>
        <v>-</v>
      </c>
      <c r="J15" s="136" t="str">
        <f>IF(Fasi_UDA!M77="Sì",Fasi_UDA!$C$71," - ")</f>
        <v xml:space="preserve"> - </v>
      </c>
      <c r="K15" s="512" t="str">
        <f>IF(Fasi_UDA!$M77="Sì",Fasi_UDA!$N77,"-")</f>
        <v>-</v>
      </c>
      <c r="L15" s="136" t="str">
        <f>IF(Fasi_UDA!M78="Sì",Fasi_UDA!$C$71," - ")</f>
        <v xml:space="preserve"> - </v>
      </c>
      <c r="M15" s="512" t="str">
        <f>IF(Fasi_UDA!$M78="Sì",Fasi_UDA!$N78,"-")</f>
        <v>-</v>
      </c>
      <c r="N15" s="136" t="str">
        <f>IF(Fasi_UDA!M79="Sì",Fasi_UDA!$C$71," - ")</f>
        <v xml:space="preserve"> - </v>
      </c>
      <c r="O15" s="512" t="str">
        <f>IF(Fasi_UDA!$M79="Sì",Fasi_UDA!$N79,"-")</f>
        <v>-</v>
      </c>
      <c r="P15" s="136" t="str">
        <f>IF(Fasi_UDA!M80="Sì",Fasi_UDA!$C$71," - ")</f>
        <v xml:space="preserve"> - </v>
      </c>
      <c r="Q15" s="512" t="str">
        <f>IF(Fasi_UDA!$M80="Sì",Fasi_UDA!$N80,"-")</f>
        <v>-</v>
      </c>
      <c r="R15" s="136" t="str">
        <f>IF(Fasi_UDA!M81="Sì",Fasi_UDA!$C$71," - ")</f>
        <v xml:space="preserve"> - </v>
      </c>
      <c r="S15" s="512" t="str">
        <f>IF(Fasi_UDA!$M81="Sì",Fasi_UDA!$N81,"-")</f>
        <v>-</v>
      </c>
      <c r="T15" s="137" t="str">
        <f>IF(Fasi_UDA!M82="Sì",Fasi_UDA!$C$71," - ")</f>
        <v xml:space="preserve"> - </v>
      </c>
      <c r="U15" s="512" t="str">
        <f>IF(Fasi_UDA!$M82="Sì",Fasi_UDA!$N82,"-")</f>
        <v>-</v>
      </c>
      <c r="V15" s="16"/>
      <c r="W15" s="16"/>
      <c r="X15" s="16"/>
      <c r="Y15" s="16"/>
      <c r="Z15" s="16"/>
      <c r="AA15" s="16"/>
      <c r="AB15" s="16"/>
      <c r="AC15" s="16"/>
      <c r="AD15" s="16"/>
      <c r="AE15" s="16"/>
      <c r="AF15" s="16"/>
    </row>
    <row r="16" spans="1:32" ht="32.25" customHeight="1">
      <c r="A16" s="497">
        <f>Fasi_UDA!A73</f>
        <v>0</v>
      </c>
      <c r="B16" s="136" t="str">
        <f>IF(Fasi_UDA!M73="Sì",Fasi_UDA!$C$78," - ")</f>
        <v xml:space="preserve"> - </v>
      </c>
      <c r="C16" s="513"/>
      <c r="D16" s="136" t="str">
        <f>IF(Fasi_UDA!M74="Sì",Fasi_UDA!$C$78," - ")</f>
        <v xml:space="preserve"> - </v>
      </c>
      <c r="E16" s="513"/>
      <c r="F16" s="136" t="str">
        <f>IF(Fasi_UDA!M75="Sì",Fasi_UDA!$C$78," - ")</f>
        <v xml:space="preserve"> - </v>
      </c>
      <c r="G16" s="513"/>
      <c r="H16" s="136" t="str">
        <f>IF(Fasi_UDA!M76="Sì",Fasi_UDA!$C$78," - ")</f>
        <v xml:space="preserve"> - </v>
      </c>
      <c r="I16" s="513"/>
      <c r="J16" s="136" t="str">
        <f>IF(Fasi_UDA!M77="Sì",Fasi_UDA!$C$78," - ")</f>
        <v xml:space="preserve"> - </v>
      </c>
      <c r="K16" s="513"/>
      <c r="L16" s="136" t="str">
        <f>IF(Fasi_UDA!M78="Sì",Fasi_UDA!$C$78," - ")</f>
        <v xml:space="preserve"> - </v>
      </c>
      <c r="M16" s="513"/>
      <c r="N16" s="136" t="str">
        <f>IF(Fasi_UDA!M79="Sì",Fasi_UDA!$C$78," - ")</f>
        <v xml:space="preserve"> - </v>
      </c>
      <c r="O16" s="513"/>
      <c r="P16" s="136" t="str">
        <f>IF(Fasi_UDA!M80="Sì",Fasi_UDA!$C$78," - ")</f>
        <v xml:space="preserve"> - </v>
      </c>
      <c r="Q16" s="513"/>
      <c r="R16" s="136" t="str">
        <f>IF(Fasi_UDA!M81="Sì",Fasi_UDA!$C$78," - ")</f>
        <v xml:space="preserve"> - </v>
      </c>
      <c r="S16" s="513"/>
      <c r="T16" s="137" t="str">
        <f>IF(Fasi_UDA!M82="Sì",Fasi_UDA!$C$78," - ")</f>
        <v xml:space="preserve"> - </v>
      </c>
      <c r="U16" s="513"/>
      <c r="V16" s="16"/>
      <c r="W16" s="16"/>
      <c r="X16" s="16"/>
      <c r="Y16" s="16"/>
      <c r="Z16" s="16"/>
      <c r="AA16" s="16"/>
      <c r="AB16" s="16"/>
      <c r="AC16" s="16"/>
      <c r="AD16" s="16"/>
      <c r="AE16" s="16"/>
      <c r="AF16" s="16"/>
    </row>
    <row r="17" spans="1:32" ht="24.75" customHeight="1">
      <c r="A17" s="498"/>
      <c r="B17" s="138" t="e">
        <f>IF(Fasi_UDA!$P$82='Calendario dellUDA'!B$2,"PORTFOLIO","-")</f>
        <v>#VALUE!</v>
      </c>
      <c r="C17" s="139" t="e">
        <f>IF(Fasi_UDA!$P$82='Calendario dellUDA'!B$2,Fasi_UDA!$N$83,"-")</f>
        <v>#VALUE!</v>
      </c>
      <c r="D17" s="138" t="e">
        <f>IF(Fasi_UDA!$P$82='Calendario dellUDA'!D$2,"PORTFOLIO","-")</f>
        <v>#VALUE!</v>
      </c>
      <c r="E17" s="139" t="e">
        <f>IF(Fasi_UDA!$P$82='Calendario dellUDA'!D$2,Fasi_UDA!$N$83,"-")</f>
        <v>#VALUE!</v>
      </c>
      <c r="F17" s="138" t="e">
        <f>IF(Fasi_UDA!$P$82='Calendario dellUDA'!F$2,"PORTFOLIO","-")</f>
        <v>#VALUE!</v>
      </c>
      <c r="G17" s="139" t="e">
        <f>IF(Fasi_UDA!$P$82='Calendario dellUDA'!F$2,Fasi_UDA!$N$83,"-")</f>
        <v>#VALUE!</v>
      </c>
      <c r="H17" s="138" t="e">
        <f>IF(Fasi_UDA!$P$82='Calendario dellUDA'!H$2,"PORTFOLIO","-")</f>
        <v>#VALUE!</v>
      </c>
      <c r="I17" s="139" t="e">
        <f>IF(Fasi_UDA!$P$82='Calendario dellUDA'!H$2,Fasi_UDA!$N$83,"-")</f>
        <v>#VALUE!</v>
      </c>
      <c r="J17" s="138" t="e">
        <f>IF(Fasi_UDA!$P$82='Calendario dellUDA'!J$2,"PORTFOLIO","-")</f>
        <v>#VALUE!</v>
      </c>
      <c r="K17" s="139" t="e">
        <f>IF(Fasi_UDA!$P$82='Calendario dellUDA'!J$2,Fasi_UDA!$N$83,"-")</f>
        <v>#VALUE!</v>
      </c>
      <c r="L17" s="138" t="e">
        <f>IF(Fasi_UDA!$P$82='Calendario dellUDA'!L$2,"PORTFOLIO","-")</f>
        <v>#VALUE!</v>
      </c>
      <c r="M17" s="139" t="e">
        <f>IF(Fasi_UDA!$P$82='Calendario dellUDA'!L$2,Fasi_UDA!$N$83,"-")</f>
        <v>#VALUE!</v>
      </c>
      <c r="N17" s="138" t="e">
        <f>IF(Fasi_UDA!$P$82='Calendario dellUDA'!N$2,"PORTFOLIO","-")</f>
        <v>#VALUE!</v>
      </c>
      <c r="O17" s="139" t="e">
        <f>IF(Fasi_UDA!$P$82='Calendario dellUDA'!N$2,Fasi_UDA!$N$83,"-")</f>
        <v>#VALUE!</v>
      </c>
      <c r="P17" s="138" t="e">
        <f>IF(Fasi_UDA!$P$82='Calendario dellUDA'!P$2,"PORTFOLIO","-")</f>
        <v>#VALUE!</v>
      </c>
      <c r="Q17" s="139" t="e">
        <f>IF(Fasi_UDA!$P$82='Calendario dellUDA'!P$2,Fasi_UDA!$N$83,"-")</f>
        <v>#VALUE!</v>
      </c>
      <c r="R17" s="138" t="e">
        <f>IF(Fasi_UDA!$P$82='Calendario dellUDA'!R$2,"PORTFOLIO","-")</f>
        <v>#VALUE!</v>
      </c>
      <c r="S17" s="139" t="e">
        <f>IF(Fasi_UDA!$P$82='Calendario dellUDA'!R$2,Fasi_UDA!$N$83,"-")</f>
        <v>#VALUE!</v>
      </c>
      <c r="T17" s="138" t="e">
        <f>IF(Fasi_UDA!$P$82='Calendario dellUDA'!T$2,"PORTFOLIO","-")</f>
        <v>#VALUE!</v>
      </c>
      <c r="U17" s="139" t="e">
        <f>IF(Fasi_UDA!$P$82='Calendario dellUDA'!T$2,Fasi_UDA!$N$83,"-")</f>
        <v>#VALUE!</v>
      </c>
      <c r="V17" s="16"/>
      <c r="W17" s="16"/>
      <c r="X17" s="16"/>
      <c r="Y17" s="16"/>
      <c r="Z17" s="16"/>
      <c r="AA17" s="16"/>
      <c r="AB17" s="16"/>
      <c r="AC17" s="16"/>
      <c r="AD17" s="16"/>
      <c r="AE17" s="16"/>
      <c r="AF17" s="16"/>
    </row>
    <row r="18" spans="1:32" ht="90.75" customHeight="1">
      <c r="A18" s="140" t="s">
        <v>74</v>
      </c>
      <c r="B18" s="141" t="str">
        <f>IF(Fasi_UDA!M89="Sì",Fasi_UDA!$C$87," - ")</f>
        <v xml:space="preserve"> - </v>
      </c>
      <c r="C18" s="489" t="str">
        <f>IF(Fasi_UDA!$M89="Sì",Fasi_UDA!$N89,"-")</f>
        <v>-</v>
      </c>
      <c r="D18" s="141" t="str">
        <f>IF(Fasi_UDA!M90="Sì",Fasi_UDA!$C$87," - ")</f>
        <v xml:space="preserve"> - </v>
      </c>
      <c r="E18" s="489" t="str">
        <f>IF(Fasi_UDA!$M90="Sì",Fasi_UDA!$N90,"-")</f>
        <v>-</v>
      </c>
      <c r="F18" s="141" t="str">
        <f>IF(Fasi_UDA!M91="Sì",Fasi_UDA!$C$87," - ")</f>
        <v xml:space="preserve"> - </v>
      </c>
      <c r="G18" s="489" t="str">
        <f>IF(Fasi_UDA!$M91="Sì",Fasi_UDA!$N91,"-")</f>
        <v>-</v>
      </c>
      <c r="H18" s="141" t="str">
        <f>IF(Fasi_UDA!M92="Sì",Fasi_UDA!$C$87," - ")</f>
        <v xml:space="preserve"> - </v>
      </c>
      <c r="I18" s="489" t="str">
        <f>IF(Fasi_UDA!$M92="Sì",Fasi_UDA!$N92,"-")</f>
        <v>-</v>
      </c>
      <c r="J18" s="141" t="str">
        <f>IF(Fasi_UDA!M93="Sì",Fasi_UDA!$C$87," - ")</f>
        <v xml:space="preserve"> - </v>
      </c>
      <c r="K18" s="489" t="str">
        <f>IF(Fasi_UDA!$M93="Sì",Fasi_UDA!$N93,"-")</f>
        <v>-</v>
      </c>
      <c r="L18" s="141" t="str">
        <f>IF(Fasi_UDA!M94="Sì",Fasi_UDA!$C$87," - ")</f>
        <v xml:space="preserve"> - </v>
      </c>
      <c r="M18" s="489" t="str">
        <f>IF(Fasi_UDA!$M94="Sì",Fasi_UDA!$N94,"-")</f>
        <v>-</v>
      </c>
      <c r="N18" s="141" t="str">
        <f>IF(Fasi_UDA!M95="Sì",Fasi_UDA!$C$87," - ")</f>
        <v xml:space="preserve"> - </v>
      </c>
      <c r="O18" s="489" t="str">
        <f>IF(Fasi_UDA!$M95="Sì",Fasi_UDA!$N95,"-")</f>
        <v>-</v>
      </c>
      <c r="P18" s="141" t="str">
        <f>IF(Fasi_UDA!M96="Sì",Fasi_UDA!$C$87," - ")</f>
        <v xml:space="preserve"> - </v>
      </c>
      <c r="Q18" s="489" t="str">
        <f>IF(Fasi_UDA!$M96="Sì",Fasi_UDA!$N96,"-")</f>
        <v>-</v>
      </c>
      <c r="R18" s="141" t="str">
        <f>IF(Fasi_UDA!M97="Sì",Fasi_UDA!$C$87," - ")</f>
        <v xml:space="preserve"> - </v>
      </c>
      <c r="S18" s="489" t="str">
        <f>IF(Fasi_UDA!$M97="Sì",Fasi_UDA!$N97,"-")</f>
        <v>-</v>
      </c>
      <c r="T18" s="142" t="str">
        <f>IF(Fasi_UDA!M98="Sì",Fasi_UDA!$C$87," - ")</f>
        <v xml:space="preserve"> - </v>
      </c>
      <c r="U18" s="489" t="str">
        <f>IF(Fasi_UDA!$M98="Sì",Fasi_UDA!$N98,"-")</f>
        <v>-</v>
      </c>
      <c r="V18" s="16"/>
      <c r="W18" s="16"/>
      <c r="X18" s="16"/>
      <c r="Y18" s="16"/>
      <c r="Z18" s="16"/>
      <c r="AA18" s="16"/>
      <c r="AB18" s="16"/>
      <c r="AC18" s="16"/>
      <c r="AD18" s="16"/>
      <c r="AE18" s="16"/>
      <c r="AF18" s="16"/>
    </row>
    <row r="19" spans="1:32" ht="24.75" customHeight="1">
      <c r="A19" s="499">
        <f>Fasi_UDA!A89</f>
        <v>0</v>
      </c>
      <c r="B19" s="141" t="str">
        <f>IF(Fasi_UDA!M89="Sì",Fasi_UDA!$C$94," - ")</f>
        <v xml:space="preserve"> - </v>
      </c>
      <c r="C19" s="490"/>
      <c r="D19" s="141" t="str">
        <f>IF(Fasi_UDA!M90="Sì",Fasi_UDA!$C$94," - ")</f>
        <v xml:space="preserve"> - </v>
      </c>
      <c r="E19" s="490"/>
      <c r="F19" s="141" t="str">
        <f>IF(Fasi_UDA!M91="Sì",Fasi_UDA!$C$94," - ")</f>
        <v xml:space="preserve"> - </v>
      </c>
      <c r="G19" s="490"/>
      <c r="H19" s="141" t="str">
        <f>IF(Fasi_UDA!M92="Sì",Fasi_UDA!$C$94," - ")</f>
        <v xml:space="preserve"> - </v>
      </c>
      <c r="I19" s="490"/>
      <c r="J19" s="141" t="str">
        <f>IF(Fasi_UDA!M93="Sì",Fasi_UDA!$C$94," - ")</f>
        <v xml:space="preserve"> - </v>
      </c>
      <c r="K19" s="490"/>
      <c r="L19" s="141" t="str">
        <f>IF(Fasi_UDA!M94="Sì",Fasi_UDA!$C$94," - ")</f>
        <v xml:space="preserve"> - </v>
      </c>
      <c r="M19" s="490"/>
      <c r="N19" s="141" t="str">
        <f>IF(Fasi_UDA!M95="Sì",Fasi_UDA!$C$94," - ")</f>
        <v xml:space="preserve"> - </v>
      </c>
      <c r="O19" s="490"/>
      <c r="P19" s="141" t="str">
        <f>IF(Fasi_UDA!M96="Sì",Fasi_UDA!$C$94," - ")</f>
        <v xml:space="preserve"> - </v>
      </c>
      <c r="Q19" s="490"/>
      <c r="R19" s="141" t="str">
        <f>IF(Fasi_UDA!M97="Sì",Fasi_UDA!$C$94," - ")</f>
        <v xml:space="preserve"> - </v>
      </c>
      <c r="S19" s="490"/>
      <c r="T19" s="142" t="str">
        <f>IF(Fasi_UDA!M98="Sì",Fasi_UDA!$C$94," - ")</f>
        <v xml:space="preserve"> - </v>
      </c>
      <c r="U19" s="490"/>
      <c r="V19" s="16"/>
      <c r="W19" s="16"/>
      <c r="X19" s="16"/>
      <c r="Y19" s="16"/>
      <c r="Z19" s="16"/>
      <c r="AA19" s="16"/>
      <c r="AB19" s="16"/>
      <c r="AC19" s="16"/>
      <c r="AD19" s="16"/>
      <c r="AE19" s="16"/>
      <c r="AF19" s="16"/>
    </row>
    <row r="20" spans="1:32" ht="30.75" customHeight="1">
      <c r="A20" s="500"/>
      <c r="B20" s="143" t="e">
        <f>IF(Fasi_UDA!$P$98='Calendario dellUDA'!B$2,"PORTFOLIO","-")</f>
        <v>#VALUE!</v>
      </c>
      <c r="C20" s="144" t="e">
        <f>IF(Fasi_UDA!$P$98='Calendario dellUDA'!B$2,Fasi_UDA!$N$99,"-")</f>
        <v>#VALUE!</v>
      </c>
      <c r="D20" s="143" t="e">
        <f>IF(Fasi_UDA!$P$98='Calendario dellUDA'!D$2,"PORTFOLIO","-")</f>
        <v>#VALUE!</v>
      </c>
      <c r="E20" s="144" t="e">
        <f>IF(Fasi_UDA!$P$98='Calendario dellUDA'!D$2,Fasi_UDA!$N$99,"-")</f>
        <v>#VALUE!</v>
      </c>
      <c r="F20" s="143" t="e">
        <f>IF(Fasi_UDA!$P$98='Calendario dellUDA'!F$2,"PORTFOLIO","-")</f>
        <v>#VALUE!</v>
      </c>
      <c r="G20" s="144" t="e">
        <f>IF(Fasi_UDA!$P$98='Calendario dellUDA'!F$2,Fasi_UDA!$N$99,"-")</f>
        <v>#VALUE!</v>
      </c>
      <c r="H20" s="143" t="e">
        <f>IF(Fasi_UDA!$P$98='Calendario dellUDA'!H$2,"PORTFOLIO","-")</f>
        <v>#VALUE!</v>
      </c>
      <c r="I20" s="144" t="e">
        <f>IF(Fasi_UDA!$P$98='Calendario dellUDA'!H$2,Fasi_UDA!$N$99,"-")</f>
        <v>#VALUE!</v>
      </c>
      <c r="J20" s="143" t="e">
        <f>IF(Fasi_UDA!$P$98='Calendario dellUDA'!J$2,"PORTFOLIO","-")</f>
        <v>#VALUE!</v>
      </c>
      <c r="K20" s="144" t="e">
        <f>IF(Fasi_UDA!$P$98='Calendario dellUDA'!J$2,Fasi_UDA!$N$99,"-")</f>
        <v>#VALUE!</v>
      </c>
      <c r="L20" s="143" t="e">
        <f>IF(Fasi_UDA!$P$98='Calendario dellUDA'!L$2,"PORTFOLIO","-")</f>
        <v>#VALUE!</v>
      </c>
      <c r="M20" s="144" t="e">
        <f>IF(Fasi_UDA!$P$98='Calendario dellUDA'!L$2,Fasi_UDA!$N$99,"-")</f>
        <v>#VALUE!</v>
      </c>
      <c r="N20" s="143" t="e">
        <f>IF(Fasi_UDA!$P$98='Calendario dellUDA'!N$2,"PORTFOLIO","-")</f>
        <v>#VALUE!</v>
      </c>
      <c r="O20" s="144" t="e">
        <f>IF(Fasi_UDA!$P$98='Calendario dellUDA'!N$2,Fasi_UDA!$N$99,"-")</f>
        <v>#VALUE!</v>
      </c>
      <c r="P20" s="143" t="e">
        <f>IF(Fasi_UDA!$P$98='Calendario dellUDA'!P$2,"PORTFOLIO","-")</f>
        <v>#VALUE!</v>
      </c>
      <c r="Q20" s="144" t="e">
        <f>IF(Fasi_UDA!$P$98='Calendario dellUDA'!P$2,Fasi_UDA!$N$99,"-")</f>
        <v>#VALUE!</v>
      </c>
      <c r="R20" s="143" t="e">
        <f>IF(Fasi_UDA!$P$98='Calendario dellUDA'!R$2,"PORTFOLIO","-")</f>
        <v>#VALUE!</v>
      </c>
      <c r="S20" s="144" t="e">
        <f>IF(Fasi_UDA!$P$98='Calendario dellUDA'!R$2,Fasi_UDA!$N$99,"-")</f>
        <v>#VALUE!</v>
      </c>
      <c r="T20" s="143" t="e">
        <f>IF(Fasi_UDA!$P$98='Calendario dellUDA'!T$2,"PORTFOLIO","-")</f>
        <v>#VALUE!</v>
      </c>
      <c r="U20" s="144" t="e">
        <f>IF(Fasi_UDA!$P$98='Calendario dellUDA'!T$2,Fasi_UDA!$N$99,"-")</f>
        <v>#VALUE!</v>
      </c>
      <c r="V20" s="16"/>
      <c r="W20" s="16"/>
      <c r="X20" s="16"/>
      <c r="Y20" s="16"/>
      <c r="Z20" s="16"/>
      <c r="AA20" s="16"/>
      <c r="AB20" s="16"/>
      <c r="AC20" s="16"/>
      <c r="AD20" s="16"/>
      <c r="AE20" s="16"/>
      <c r="AF20" s="16"/>
    </row>
    <row r="21" spans="1:32" ht="54" customHeight="1">
      <c r="A21" s="145" t="s">
        <v>75</v>
      </c>
      <c r="B21" s="146" t="str">
        <f>IF(Fasi_UDA!M105="Sì",Fasi_UDA!$C$103," - ")</f>
        <v xml:space="preserve"> - </v>
      </c>
      <c r="C21" s="514" t="str">
        <f>IF(Fasi_UDA!$M105="Sì",Fasi_UDA!$N105,"-")</f>
        <v>-</v>
      </c>
      <c r="D21" s="146" t="str">
        <f>IF(Fasi_UDA!M106="Sì",Fasi_UDA!$C$103," - ")</f>
        <v xml:space="preserve"> - </v>
      </c>
      <c r="E21" s="514" t="str">
        <f>IF(Fasi_UDA!$M106="Sì",Fasi_UDA!$N106,"-")</f>
        <v>-</v>
      </c>
      <c r="F21" s="146" t="str">
        <f>IF(Fasi_UDA!M107="Sì",Fasi_UDA!$C$103," - ")</f>
        <v xml:space="preserve"> - </v>
      </c>
      <c r="G21" s="514" t="str">
        <f>IF(Fasi_UDA!$M107="Sì",Fasi_UDA!$N107,"-")</f>
        <v>-</v>
      </c>
      <c r="H21" s="146" t="str">
        <f>IF(Fasi_UDA!M108="Sì",Fasi_UDA!$C$103," - ")</f>
        <v xml:space="preserve"> - </v>
      </c>
      <c r="I21" s="514" t="str">
        <f>IF(Fasi_UDA!$M108="Sì",Fasi_UDA!$N108,"-")</f>
        <v>-</v>
      </c>
      <c r="J21" s="146" t="str">
        <f>IF(Fasi_UDA!M109="Sì",Fasi_UDA!$C$103," - ")</f>
        <v xml:space="preserve"> - </v>
      </c>
      <c r="K21" s="514" t="str">
        <f>IF(Fasi_UDA!$M109="Sì",Fasi_UDA!$N109,"-")</f>
        <v>-</v>
      </c>
      <c r="L21" s="146" t="str">
        <f>IF(Fasi_UDA!M110="Sì",Fasi_UDA!$C$103," - ")</f>
        <v xml:space="preserve"> - </v>
      </c>
      <c r="M21" s="514" t="str">
        <f>IF(Fasi_UDA!$M110="Sì",Fasi_UDA!$N110,"-")</f>
        <v>-</v>
      </c>
      <c r="N21" s="146" t="str">
        <f>IF(Fasi_UDA!M111="Sì",Fasi_UDA!$C$103," - ")</f>
        <v xml:space="preserve"> - </v>
      </c>
      <c r="O21" s="514" t="str">
        <f>IF(Fasi_UDA!$M111="Sì",Fasi_UDA!$N111,"-")</f>
        <v>-</v>
      </c>
      <c r="P21" s="146" t="str">
        <f>IF(Fasi_UDA!M112="Sì",Fasi_UDA!$C$103," - ")</f>
        <v xml:space="preserve"> - </v>
      </c>
      <c r="Q21" s="514" t="str">
        <f>IF(Fasi_UDA!$M112="Sì",Fasi_UDA!$N112,"-")</f>
        <v>-</v>
      </c>
      <c r="R21" s="146" t="str">
        <f>IF(Fasi_UDA!M113="Sì",Fasi_UDA!$C$103," - ")</f>
        <v xml:space="preserve"> - </v>
      </c>
      <c r="S21" s="514" t="str">
        <f>IF(Fasi_UDA!$M113="Sì",Fasi_UDA!$N113,"-")</f>
        <v>-</v>
      </c>
      <c r="T21" s="147" t="str">
        <f>IF(Fasi_UDA!M114="Sì",Fasi_UDA!$C$103," - ")</f>
        <v xml:space="preserve"> - </v>
      </c>
      <c r="U21" s="514" t="str">
        <f>IF(Fasi_UDA!$M114="Sì",Fasi_UDA!$N114,"-")</f>
        <v>-</v>
      </c>
      <c r="V21" s="16"/>
      <c r="W21" s="16"/>
      <c r="X21" s="16"/>
      <c r="Y21" s="16"/>
      <c r="Z21" s="16"/>
      <c r="AA21" s="16"/>
      <c r="AB21" s="16"/>
      <c r="AC21" s="16"/>
      <c r="AD21" s="16"/>
      <c r="AE21" s="16"/>
      <c r="AF21" s="16"/>
    </row>
    <row r="22" spans="1:32" ht="27.75" customHeight="1">
      <c r="A22" s="501">
        <f>Fasi_UDA!A105</f>
        <v>0</v>
      </c>
      <c r="B22" s="146" t="str">
        <f>IF(Fasi_UDA!M105="Sì",Fasi_UDA!$C$110," - ")</f>
        <v xml:space="preserve"> - </v>
      </c>
      <c r="C22" s="515"/>
      <c r="D22" s="146" t="str">
        <f>IF(Fasi_UDA!M106="Sì",Fasi_UDA!$C$110," - ")</f>
        <v xml:space="preserve"> - </v>
      </c>
      <c r="E22" s="515"/>
      <c r="F22" s="146" t="str">
        <f>IF(Fasi_UDA!M107="Sì",Fasi_UDA!$C$110," - ")</f>
        <v xml:space="preserve"> - </v>
      </c>
      <c r="G22" s="515"/>
      <c r="H22" s="146" t="str">
        <f>IF(Fasi_UDA!M108="Sì",Fasi_UDA!$C$110," - ")</f>
        <v xml:space="preserve"> - </v>
      </c>
      <c r="I22" s="515"/>
      <c r="J22" s="148" t="str">
        <f>IF(Fasi_UDA!M109="Sì",Fasi_UDA!$C$110," - ")</f>
        <v xml:space="preserve"> - </v>
      </c>
      <c r="K22" s="515"/>
      <c r="L22" s="146" t="str">
        <f>IF(Fasi_UDA!M110="Sì",Fasi_UDA!$C$110," - ")</f>
        <v xml:space="preserve"> - </v>
      </c>
      <c r="M22" s="515"/>
      <c r="N22" s="146" t="str">
        <f>IF(Fasi_UDA!M111="Sì",Fasi_UDA!$C$110," - ")</f>
        <v xml:space="preserve"> - </v>
      </c>
      <c r="O22" s="515"/>
      <c r="P22" s="146" t="str">
        <f>IF(Fasi_UDA!M112="Sì",Fasi_UDA!$C$110," - ")</f>
        <v xml:space="preserve"> - </v>
      </c>
      <c r="Q22" s="515"/>
      <c r="R22" s="146" t="str">
        <f>IF(Fasi_UDA!M113="Sì",Fasi_UDA!$C$110," - ")</f>
        <v xml:space="preserve"> - </v>
      </c>
      <c r="S22" s="515"/>
      <c r="T22" s="147" t="str">
        <f>IF(Fasi_UDA!M114="Sì",Fasi_UDA!$C$110," - ")</f>
        <v xml:space="preserve"> - </v>
      </c>
      <c r="U22" s="515"/>
      <c r="V22" s="16"/>
      <c r="W22" s="16"/>
      <c r="X22" s="16"/>
      <c r="Y22" s="16"/>
      <c r="Z22" s="16"/>
      <c r="AA22" s="16"/>
      <c r="AB22" s="16"/>
      <c r="AC22" s="16"/>
      <c r="AD22" s="16"/>
      <c r="AE22" s="16"/>
      <c r="AF22" s="16"/>
    </row>
    <row r="23" spans="1:32" ht="24.75" customHeight="1">
      <c r="A23" s="502"/>
      <c r="B23" s="149" t="e">
        <f>IF(Fasi_UDA!$P$114='Calendario dellUDA'!B$2,"PORTFOLIO","-")</f>
        <v>#VALUE!</v>
      </c>
      <c r="C23" s="150" t="e">
        <f>IF(Fasi_UDA!$P$114='Calendario dellUDA'!B$2,Fasi_UDA!$N$115,"-")</f>
        <v>#VALUE!</v>
      </c>
      <c r="D23" s="149" t="e">
        <f>IF(Fasi_UDA!$P$114='Calendario dellUDA'!D$2,"PORTFOLIO","-")</f>
        <v>#VALUE!</v>
      </c>
      <c r="E23" s="150" t="e">
        <f>IF(Fasi_UDA!$P$114='Calendario dellUDA'!D$2,Fasi_UDA!$N$115,"-")</f>
        <v>#VALUE!</v>
      </c>
      <c r="F23" s="149" t="e">
        <f>IF(Fasi_UDA!$P$114='Calendario dellUDA'!F$2,"PORTFOLIO","-")</f>
        <v>#VALUE!</v>
      </c>
      <c r="G23" s="150" t="e">
        <f>IF(Fasi_UDA!$P$114='Calendario dellUDA'!F$2,Fasi_UDA!$N$115,"-")</f>
        <v>#VALUE!</v>
      </c>
      <c r="H23" s="149" t="e">
        <f>IF(Fasi_UDA!$P$114='Calendario dellUDA'!H$2,"PORTFOLIO","-")</f>
        <v>#VALUE!</v>
      </c>
      <c r="I23" s="150" t="e">
        <f>IF(Fasi_UDA!$P$114='Calendario dellUDA'!H$2,Fasi_UDA!$N$115,"-")</f>
        <v>#VALUE!</v>
      </c>
      <c r="J23" s="149" t="e">
        <f>IF(Fasi_UDA!$P$114='Calendario dellUDA'!J$2,"PORTFOLIO","-")</f>
        <v>#VALUE!</v>
      </c>
      <c r="K23" s="150" t="e">
        <f>IF(Fasi_UDA!$P$114='Calendario dellUDA'!J$2,Fasi_UDA!$N$115,"-")</f>
        <v>#VALUE!</v>
      </c>
      <c r="L23" s="149" t="e">
        <f>IF(Fasi_UDA!$P$114='Calendario dellUDA'!L$2,"PORTFOLIO","-")</f>
        <v>#VALUE!</v>
      </c>
      <c r="M23" s="150" t="e">
        <f>IF(Fasi_UDA!$P$114='Calendario dellUDA'!L$2,Fasi_UDA!$N$115,"-")</f>
        <v>#VALUE!</v>
      </c>
      <c r="N23" s="149" t="e">
        <f>IF(Fasi_UDA!$P$114='Calendario dellUDA'!N$2,"PORTFOLIO","-")</f>
        <v>#VALUE!</v>
      </c>
      <c r="O23" s="150" t="e">
        <f>IF(Fasi_UDA!$P$114='Calendario dellUDA'!N$2,Fasi_UDA!$N$115,"-")</f>
        <v>#VALUE!</v>
      </c>
      <c r="P23" s="149" t="e">
        <f>IF(Fasi_UDA!$P$114='Calendario dellUDA'!P$2,"PORTFOLIO","-")</f>
        <v>#VALUE!</v>
      </c>
      <c r="Q23" s="150" t="e">
        <f>IF(Fasi_UDA!$P$114='Calendario dellUDA'!P$2,Fasi_UDA!$N$115,"-")</f>
        <v>#VALUE!</v>
      </c>
      <c r="R23" s="149" t="e">
        <f>IF(Fasi_UDA!$P$114='Calendario dellUDA'!R$2,"PORTFOLIO","-")</f>
        <v>#VALUE!</v>
      </c>
      <c r="S23" s="150" t="e">
        <f>IF(Fasi_UDA!$P$114='Calendario dellUDA'!R$2,Fasi_UDA!$N$115,"-")</f>
        <v>#VALUE!</v>
      </c>
      <c r="T23" s="149" t="e">
        <f>IF(Fasi_UDA!$P$114='Calendario dellUDA'!T$2,"PORTFOLIO","-")</f>
        <v>#VALUE!</v>
      </c>
      <c r="U23" s="150" t="e">
        <f>IF(Fasi_UDA!$P$114='Calendario dellUDA'!T$2,Fasi_UDA!$N$115,"-")</f>
        <v>#VALUE!</v>
      </c>
      <c r="V23" s="16"/>
      <c r="W23" s="16"/>
      <c r="X23" s="16"/>
      <c r="Y23" s="16"/>
      <c r="Z23" s="16"/>
      <c r="AA23" s="16"/>
      <c r="AB23" s="16"/>
      <c r="AC23" s="16"/>
      <c r="AD23" s="16"/>
      <c r="AE23" s="16"/>
      <c r="AF23" s="16"/>
    </row>
    <row r="24" spans="1:32" ht="22.5" customHeight="1">
      <c r="A24" s="151" t="s">
        <v>76</v>
      </c>
      <c r="B24" s="152" t="str">
        <f>IF(Fasi_UDA!$M121="Sì",Fasi_UDA!$C$119," - ")</f>
        <v xml:space="preserve"> - </v>
      </c>
      <c r="C24" s="491" t="str">
        <f>IF(Fasi_UDA!$M121="Sì",Fasi_UDA!$N121,"-")</f>
        <v>-</v>
      </c>
      <c r="D24" s="152" t="str">
        <f>IF(Fasi_UDA!$M122="Sì",Fasi_UDA!$C$119," - ")</f>
        <v xml:space="preserve"> - </v>
      </c>
      <c r="E24" s="491" t="str">
        <f>IF(Fasi_UDA!$M122="Sì",Fasi_UDA!$N122,"-")</f>
        <v>-</v>
      </c>
      <c r="F24" s="152" t="str">
        <f>IF(Fasi_UDA!$M123="Sì",Fasi_UDA!$C$119," - ")</f>
        <v xml:space="preserve"> - </v>
      </c>
      <c r="G24" s="491" t="str">
        <f>IF(Fasi_UDA!$M123="Sì",Fasi_UDA!$N123,"-")</f>
        <v>-</v>
      </c>
      <c r="H24" s="152" t="str">
        <f>IF(Fasi_UDA!$M124="Sì",Fasi_UDA!$C$119," - ")</f>
        <v xml:space="preserve"> - </v>
      </c>
      <c r="I24" s="491" t="str">
        <f>IF(Fasi_UDA!$M124="Sì",Fasi_UDA!$N124,"-")</f>
        <v>-</v>
      </c>
      <c r="J24" s="152" t="str">
        <f>IF(Fasi_UDA!$M125="Sì",Fasi_UDA!$C$119," - ")</f>
        <v xml:space="preserve"> - </v>
      </c>
      <c r="K24" s="491" t="str">
        <f>IF(Fasi_UDA!$M125="Sì",Fasi_UDA!$N125,"-")</f>
        <v>-</v>
      </c>
      <c r="L24" s="152" t="str">
        <f>IF(Fasi_UDA!$M126="Sì",Fasi_UDA!$C$119," - ")</f>
        <v xml:space="preserve"> - </v>
      </c>
      <c r="M24" s="491" t="str">
        <f>IF(Fasi_UDA!$M126="Sì",Fasi_UDA!$N126,"-")</f>
        <v>-</v>
      </c>
      <c r="N24" s="152" t="str">
        <f>IF(Fasi_UDA!$M127="Sì",Fasi_UDA!$C$119," - ")</f>
        <v xml:space="preserve"> - </v>
      </c>
      <c r="O24" s="491" t="str">
        <f>IF(Fasi_UDA!$M127="Sì",Fasi_UDA!$N127,"-")</f>
        <v>-</v>
      </c>
      <c r="P24" s="152" t="str">
        <f>IF(Fasi_UDA!$M128="Sì",Fasi_UDA!$C$119," - ")</f>
        <v xml:space="preserve"> - </v>
      </c>
      <c r="Q24" s="491" t="str">
        <f>IF(Fasi_UDA!$M128="Sì",Fasi_UDA!$N128,"-")</f>
        <v>-</v>
      </c>
      <c r="R24" s="152" t="str">
        <f>IF(Fasi_UDA!$M129="Sì",Fasi_UDA!$C$119," - ")</f>
        <v xml:space="preserve"> - </v>
      </c>
      <c r="S24" s="491" t="str">
        <f>IF(Fasi_UDA!$M129="Sì",Fasi_UDA!$N129,"-")</f>
        <v>-</v>
      </c>
      <c r="T24" s="152" t="str">
        <f>IF(Fasi_UDA!$M130="Sì",Fasi_UDA!$C$119," - ")</f>
        <v xml:space="preserve"> - </v>
      </c>
      <c r="U24" s="491" t="str">
        <f>IF(Fasi_UDA!$M130="Sì",Fasi_UDA!$N130,"-")</f>
        <v>-</v>
      </c>
      <c r="V24" s="16"/>
      <c r="W24" s="16"/>
      <c r="X24" s="16"/>
      <c r="Y24" s="16"/>
      <c r="Z24" s="16"/>
      <c r="AA24" s="16"/>
      <c r="AB24" s="16"/>
      <c r="AC24" s="16"/>
      <c r="AD24" s="16"/>
      <c r="AE24" s="16"/>
      <c r="AF24" s="16"/>
    </row>
    <row r="25" spans="1:32" ht="26.25" customHeight="1">
      <c r="A25" s="503">
        <f>Fasi_UDA!A121</f>
        <v>0</v>
      </c>
      <c r="B25" s="152" t="str">
        <f>IF(Fasi_UDA!$M121="Sì",Fasi_UDA!$C$126," - ")</f>
        <v xml:space="preserve"> - </v>
      </c>
      <c r="C25" s="492"/>
      <c r="D25" s="152" t="str">
        <f>IF(Fasi_UDA!$M122="Sì",Fasi_UDA!$C$126," - ")</f>
        <v xml:space="preserve"> - </v>
      </c>
      <c r="E25" s="492"/>
      <c r="F25" s="152" t="str">
        <f>IF(Fasi_UDA!$M123="Sì",Fasi_UDA!$C$126," - ")</f>
        <v xml:space="preserve"> - </v>
      </c>
      <c r="G25" s="492"/>
      <c r="H25" s="152" t="str">
        <f>IF(Fasi_UDA!$M124="Sì",Fasi_UDA!$C$126," - ")</f>
        <v xml:space="preserve"> - </v>
      </c>
      <c r="I25" s="492"/>
      <c r="J25" s="152" t="str">
        <f>IF(Fasi_UDA!$M125="Sì",Fasi_UDA!$C$126," - ")</f>
        <v xml:space="preserve"> - </v>
      </c>
      <c r="K25" s="492"/>
      <c r="L25" s="152" t="str">
        <f>IF(Fasi_UDA!$M126="Sì",Fasi_UDA!$C$126," - ")</f>
        <v xml:space="preserve"> - </v>
      </c>
      <c r="M25" s="492"/>
      <c r="N25" s="152" t="str">
        <f>IF(Fasi_UDA!$M127="Sì",Fasi_UDA!$C$126," - ")</f>
        <v xml:space="preserve"> - </v>
      </c>
      <c r="O25" s="492"/>
      <c r="P25" s="152" t="str">
        <f>IF(Fasi_UDA!$M128="Sì",Fasi_UDA!$C$126," - ")</f>
        <v xml:space="preserve"> - </v>
      </c>
      <c r="Q25" s="492"/>
      <c r="R25" s="152" t="str">
        <f>IF(Fasi_UDA!$M129="Sì",Fasi_UDA!$C$126," - ")</f>
        <v xml:space="preserve"> - </v>
      </c>
      <c r="S25" s="492"/>
      <c r="T25" s="152" t="str">
        <f>IF(Fasi_UDA!$M130="Sì",Fasi_UDA!$C$126," - ")</f>
        <v xml:space="preserve"> - </v>
      </c>
      <c r="U25" s="492"/>
      <c r="V25" s="16"/>
      <c r="W25" s="16"/>
      <c r="X25" s="16"/>
      <c r="Y25" s="16"/>
      <c r="Z25" s="16"/>
      <c r="AA25" s="16"/>
      <c r="AB25" s="16"/>
      <c r="AC25" s="16"/>
      <c r="AD25" s="16"/>
      <c r="AE25" s="16"/>
      <c r="AF25" s="16"/>
    </row>
    <row r="26" spans="1:32" ht="39" customHeight="1">
      <c r="A26" s="504"/>
      <c r="B26" s="152" t="e">
        <f>IF(Fasi_UDA!$P$130='Calendario dellUDA'!B$2,"PORTFOLIO","-")</f>
        <v>#VALUE!</v>
      </c>
      <c r="C26" s="153" t="e">
        <f>IF(Fasi_UDA!$P$130='Calendario dellUDA'!B$2,Fasi_UDA!$N$131,"-")</f>
        <v>#VALUE!</v>
      </c>
      <c r="D26" s="152" t="e">
        <f>IF(Fasi_UDA!$P$130='Calendario dellUDA'!D$2,"PORTFOLIO","-")</f>
        <v>#VALUE!</v>
      </c>
      <c r="E26" s="153" t="e">
        <f>IF(Fasi_UDA!$P$130='Calendario dellUDA'!D$2,Fasi_UDA!$N$131,"-")</f>
        <v>#VALUE!</v>
      </c>
      <c r="F26" s="152" t="e">
        <f>IF(Fasi_UDA!$P$130='Calendario dellUDA'!F$2,"PORTFOLIO","-")</f>
        <v>#VALUE!</v>
      </c>
      <c r="G26" s="153" t="e">
        <f>IF(Fasi_UDA!$P$130='Calendario dellUDA'!F$2,Fasi_UDA!$N$131,"-")</f>
        <v>#VALUE!</v>
      </c>
      <c r="H26" s="152" t="e">
        <f>IF(Fasi_UDA!$P$130='Calendario dellUDA'!H$2,"PORTFOLIO","-")</f>
        <v>#VALUE!</v>
      </c>
      <c r="I26" s="153" t="e">
        <f>IF(Fasi_UDA!$P$130='Calendario dellUDA'!H$2,Fasi_UDA!$N$131,"-")</f>
        <v>#VALUE!</v>
      </c>
      <c r="J26" s="152" t="e">
        <f>IF(Fasi_UDA!$P$130='Calendario dellUDA'!J$2,"PORTFOLIO","-")</f>
        <v>#VALUE!</v>
      </c>
      <c r="K26" s="153" t="e">
        <f>IF(Fasi_UDA!$P$130='Calendario dellUDA'!J$2,Fasi_UDA!$N$131,"-")</f>
        <v>#VALUE!</v>
      </c>
      <c r="L26" s="152" t="e">
        <f>IF(Fasi_UDA!$P$130='Calendario dellUDA'!L$2,"PORTFOLIO","-")</f>
        <v>#VALUE!</v>
      </c>
      <c r="M26" s="153" t="e">
        <f>IF(Fasi_UDA!$P$130='Calendario dellUDA'!L$2,Fasi_UDA!$N$131,"-")</f>
        <v>#VALUE!</v>
      </c>
      <c r="N26" s="152" t="e">
        <f>IF(Fasi_UDA!$P$130='Calendario dellUDA'!N$2,"PORTFOLIO","-")</f>
        <v>#VALUE!</v>
      </c>
      <c r="O26" s="153" t="e">
        <f>IF(Fasi_UDA!$P$130='Calendario dellUDA'!N$2,Fasi_UDA!$N$131,"-")</f>
        <v>#VALUE!</v>
      </c>
      <c r="P26" s="152" t="e">
        <f>IF(Fasi_UDA!$P$130='Calendario dellUDA'!P$2,"PORTFOLIO","-")</f>
        <v>#VALUE!</v>
      </c>
      <c r="Q26" s="153" t="e">
        <f>IF(Fasi_UDA!$P$130='Calendario dellUDA'!P$2,Fasi_UDA!$N$131,"-")</f>
        <v>#VALUE!</v>
      </c>
      <c r="R26" s="152" t="e">
        <f>IF(Fasi_UDA!$P$130='Calendario dellUDA'!R$2,"PORTFOLIO","-")</f>
        <v>#VALUE!</v>
      </c>
      <c r="S26" s="153" t="e">
        <f>IF(Fasi_UDA!$P$130='Calendario dellUDA'!R$2,Fasi_UDA!$N$131,"-")</f>
        <v>#VALUE!</v>
      </c>
      <c r="T26" s="152" t="e">
        <f>IF(Fasi_UDA!$P$130='Calendario dellUDA'!T$2,"PORTFOLIO","-")</f>
        <v>#VALUE!</v>
      </c>
      <c r="U26" s="153" t="e">
        <f>IF(Fasi_UDA!$P$130='Calendario dellUDA'!T$2,Fasi_UDA!$N$131,"-")</f>
        <v>#VALUE!</v>
      </c>
      <c r="V26" s="16"/>
      <c r="W26" s="16"/>
      <c r="X26" s="16"/>
      <c r="Y26" s="16"/>
      <c r="Z26" s="16"/>
      <c r="AA26" s="16"/>
      <c r="AB26" s="16"/>
      <c r="AC26" s="16"/>
      <c r="AD26" s="16"/>
      <c r="AE26" s="16"/>
      <c r="AF26" s="16"/>
    </row>
    <row r="27" spans="1:32" ht="15.6">
      <c r="A27" s="154" t="s">
        <v>77</v>
      </c>
      <c r="B27" s="155" t="str">
        <f>IF(Fasi_UDA!$M137="Sì",Fasi_UDA!$C$135," - ")</f>
        <v xml:space="preserve"> - </v>
      </c>
      <c r="C27" s="516" t="str">
        <f>IF(Fasi_UDA!$M137="Sì",Fasi_UDA!$N137,"-")</f>
        <v>-</v>
      </c>
      <c r="D27" s="155" t="str">
        <f>IF(Fasi_UDA!$M138="Sì",Fasi_UDA!$C$135," - ")</f>
        <v xml:space="preserve"> - </v>
      </c>
      <c r="E27" s="516" t="str">
        <f>IF(Fasi_UDA!$M138="Sì",Fasi_UDA!$N138,"-")</f>
        <v>-</v>
      </c>
      <c r="F27" s="155" t="str">
        <f>IF(Fasi_UDA!$M139="Sì",Fasi_UDA!$C$135," - ")</f>
        <v xml:space="preserve"> - </v>
      </c>
      <c r="G27" s="516" t="str">
        <f>IF(Fasi_UDA!$M139="Sì",Fasi_UDA!$N139,"-")</f>
        <v>-</v>
      </c>
      <c r="H27" s="155" t="str">
        <f>IF(Fasi_UDA!$M140="Sì",Fasi_UDA!$C$135," - ")</f>
        <v xml:space="preserve"> - </v>
      </c>
      <c r="I27" s="516" t="str">
        <f>IF(Fasi_UDA!$M140="Sì",Fasi_UDA!$N140,"-")</f>
        <v>-</v>
      </c>
      <c r="J27" s="155" t="str">
        <f>IF(Fasi_UDA!$M141="Sì",Fasi_UDA!$C$135," - ")</f>
        <v xml:space="preserve"> - </v>
      </c>
      <c r="K27" s="516" t="str">
        <f>IF(Fasi_UDA!$M141="Sì",Fasi_UDA!$N141,"-")</f>
        <v>-</v>
      </c>
      <c r="L27" s="155" t="str">
        <f>IF(Fasi_UDA!$M142="Sì",Fasi_UDA!$C$135," - ")</f>
        <v xml:space="preserve"> - </v>
      </c>
      <c r="M27" s="516" t="str">
        <f>IF(Fasi_UDA!$M142="Sì",Fasi_UDA!$N142,"-")</f>
        <v>-</v>
      </c>
      <c r="N27" s="155" t="str">
        <f>IF(Fasi_UDA!$M143="Sì",Fasi_UDA!$C$135," - ")</f>
        <v xml:space="preserve"> - </v>
      </c>
      <c r="O27" s="516" t="str">
        <f>IF(Fasi_UDA!$M143="Sì",Fasi_UDA!$N143,"-")</f>
        <v>-</v>
      </c>
      <c r="P27" s="155" t="str">
        <f>IF(Fasi_UDA!$M144="Sì",Fasi_UDA!$C$135," - ")</f>
        <v xml:space="preserve"> - </v>
      </c>
      <c r="Q27" s="516" t="str">
        <f>IF(Fasi_UDA!$M144="Sì",Fasi_UDA!$N144,"-")</f>
        <v>-</v>
      </c>
      <c r="R27" s="155" t="str">
        <f>IF(Fasi_UDA!$M145="Sì",Fasi_UDA!$C$135," - ")</f>
        <v xml:space="preserve"> - </v>
      </c>
      <c r="S27" s="516" t="str">
        <f>IF(Fasi_UDA!$M145="Sì",Fasi_UDA!$N145,"-")</f>
        <v>-</v>
      </c>
      <c r="T27" s="155" t="str">
        <f>IF(Fasi_UDA!$M146="Sì",Fasi_UDA!$C$135," - ")</f>
        <v xml:space="preserve"> - </v>
      </c>
      <c r="U27" s="516" t="str">
        <f>IF(Fasi_UDA!$M146="Sì",Fasi_UDA!$N146,"-")</f>
        <v>-</v>
      </c>
      <c r="V27" s="16"/>
      <c r="W27" s="16"/>
      <c r="X27" s="16"/>
      <c r="Y27" s="16"/>
      <c r="Z27" s="16"/>
      <c r="AA27" s="16"/>
      <c r="AB27" s="16"/>
      <c r="AC27" s="16"/>
      <c r="AD27" s="16"/>
      <c r="AE27" s="16"/>
      <c r="AF27" s="16"/>
    </row>
    <row r="28" spans="1:32" ht="15.6">
      <c r="A28" s="478"/>
      <c r="B28" s="155" t="str">
        <f>IF(Fasi_UDA!$M137="Sì",Fasi_UDA!$C$142," - ")</f>
        <v xml:space="preserve"> - </v>
      </c>
      <c r="C28" s="517"/>
      <c r="D28" s="155" t="str">
        <f>IF(Fasi_UDA!$M138="Sì",Fasi_UDA!$C$142," - ")</f>
        <v xml:space="preserve"> - </v>
      </c>
      <c r="E28" s="517"/>
      <c r="F28" s="155" t="str">
        <f>IF(Fasi_UDA!$M139="Sì",Fasi_UDA!$C$142," - ")</f>
        <v xml:space="preserve"> - </v>
      </c>
      <c r="G28" s="517"/>
      <c r="H28" s="155" t="str">
        <f>IF(Fasi_UDA!$M140="Sì",Fasi_UDA!$C$142," - ")</f>
        <v xml:space="preserve"> - </v>
      </c>
      <c r="I28" s="517"/>
      <c r="J28" s="155" t="str">
        <f>IF(Fasi_UDA!$M141="Sì",Fasi_UDA!$C$142," - ")</f>
        <v xml:space="preserve"> - </v>
      </c>
      <c r="K28" s="517"/>
      <c r="L28" s="155" t="str">
        <f>IF(Fasi_UDA!$M142="Sì",Fasi_UDA!$C$142," - ")</f>
        <v xml:space="preserve"> - </v>
      </c>
      <c r="M28" s="517"/>
      <c r="N28" s="155" t="str">
        <f>IF(Fasi_UDA!$M143="Sì",Fasi_UDA!$C$142," - ")</f>
        <v xml:space="preserve"> - </v>
      </c>
      <c r="O28" s="517"/>
      <c r="P28" s="155" t="str">
        <f>IF(Fasi_UDA!$M144="Sì",Fasi_UDA!$C$142," - ")</f>
        <v xml:space="preserve"> - </v>
      </c>
      <c r="Q28" s="517"/>
      <c r="R28" s="155" t="str">
        <f>IF(Fasi_UDA!$M145="Sì",Fasi_UDA!$C$142," - ")</f>
        <v xml:space="preserve"> - </v>
      </c>
      <c r="S28" s="517"/>
      <c r="T28" s="155" t="str">
        <f>IF(Fasi_UDA!$M146="Sì",Fasi_UDA!$C$142," - ")</f>
        <v xml:space="preserve"> - </v>
      </c>
      <c r="U28" s="517"/>
      <c r="V28" s="16"/>
      <c r="W28" s="16"/>
      <c r="X28" s="16"/>
      <c r="Y28" s="16"/>
      <c r="Z28" s="16"/>
      <c r="AA28" s="16"/>
      <c r="AB28" s="16"/>
      <c r="AC28" s="16"/>
      <c r="AD28" s="16"/>
      <c r="AE28" s="16"/>
      <c r="AF28" s="16"/>
    </row>
    <row r="29" spans="1:32" ht="15.6">
      <c r="A29" s="479"/>
      <c r="B29" s="156" t="e">
        <f>IF(Fasi_UDA!$P$146='Calendario dellUDA'!B$2,"PORTFOLIO","-")</f>
        <v>#VALUE!</v>
      </c>
      <c r="C29" s="157" t="e">
        <f>IF(Fasi_UDA!$P$146='Calendario dellUDA'!B$2,Fasi_UDA!$N$147,"-")</f>
        <v>#VALUE!</v>
      </c>
      <c r="D29" s="156" t="e">
        <f>IF(Fasi_UDA!$P$146='Calendario dellUDA'!D$2,"PORTFOLIO","-")</f>
        <v>#VALUE!</v>
      </c>
      <c r="E29" s="157" t="e">
        <f>IF(Fasi_UDA!$P$146='Calendario dellUDA'!D$2,Fasi_UDA!$N$147,"-")</f>
        <v>#VALUE!</v>
      </c>
      <c r="F29" s="156" t="e">
        <f>IF(Fasi_UDA!$P$146='Calendario dellUDA'!F$2,"PORTFOLIO","-")</f>
        <v>#VALUE!</v>
      </c>
      <c r="G29" s="157" t="e">
        <f>IF(Fasi_UDA!$P$146='Calendario dellUDA'!F$2,Fasi_UDA!$N$147,"-")</f>
        <v>#VALUE!</v>
      </c>
      <c r="H29" s="156" t="e">
        <f>IF(Fasi_UDA!$P$146='Calendario dellUDA'!H$2,"PORTFOLIO","-")</f>
        <v>#VALUE!</v>
      </c>
      <c r="I29" s="157" t="e">
        <f>IF(Fasi_UDA!$P$146='Calendario dellUDA'!H$2,Fasi_UDA!$N$147,"-")</f>
        <v>#VALUE!</v>
      </c>
      <c r="J29" s="156" t="e">
        <f>IF(Fasi_UDA!$P$146='Calendario dellUDA'!J$2,"PORTFOLIO","-")</f>
        <v>#VALUE!</v>
      </c>
      <c r="K29" s="157" t="e">
        <f>IF(Fasi_UDA!$P$146='Calendario dellUDA'!J$2,Fasi_UDA!$N$147,"-")</f>
        <v>#VALUE!</v>
      </c>
      <c r="L29" s="156" t="e">
        <f>IF(Fasi_UDA!$P$146='Calendario dellUDA'!L$2,"PORTFOLIO","-")</f>
        <v>#VALUE!</v>
      </c>
      <c r="M29" s="157" t="e">
        <f>IF(Fasi_UDA!$P$146='Calendario dellUDA'!L$2,Fasi_UDA!$N$147,"-")</f>
        <v>#VALUE!</v>
      </c>
      <c r="N29" s="156" t="e">
        <f>IF(Fasi_UDA!$P$146='Calendario dellUDA'!N$2,"PORTFOLIO","-")</f>
        <v>#VALUE!</v>
      </c>
      <c r="O29" s="157" t="e">
        <f>IF(Fasi_UDA!$P$146='Calendario dellUDA'!N$2,Fasi_UDA!$N$147,"-")</f>
        <v>#VALUE!</v>
      </c>
      <c r="P29" s="156" t="e">
        <f>IF(Fasi_UDA!$P$146='Calendario dellUDA'!P$2,"PORTFOLIO","-")</f>
        <v>#VALUE!</v>
      </c>
      <c r="Q29" s="157" t="e">
        <f>IF(Fasi_UDA!$P$146='Calendario dellUDA'!P$2,Fasi_UDA!$N$147,"-")</f>
        <v>#VALUE!</v>
      </c>
      <c r="R29" s="156" t="e">
        <f>IF(Fasi_UDA!$P$146='Calendario dellUDA'!R$2,"PORTFOLIO","-")</f>
        <v>#VALUE!</v>
      </c>
      <c r="S29" s="157" t="e">
        <f>IF(Fasi_UDA!$P$146='Calendario dellUDA'!R$2,Fasi_UDA!$N$147,"-")</f>
        <v>#VALUE!</v>
      </c>
      <c r="T29" s="156" t="e">
        <f>IF(Fasi_UDA!$P$146='Calendario dellUDA'!T$2,"PORTFOLIO","-")</f>
        <v>#VALUE!</v>
      </c>
      <c r="U29" s="157" t="e">
        <f>IF(Fasi_UDA!$P$146='Calendario dellUDA'!T$2,Fasi_UDA!$N$147,"-")</f>
        <v>#VALUE!</v>
      </c>
      <c r="V29" s="16"/>
      <c r="W29" s="16"/>
      <c r="X29" s="16"/>
      <c r="Y29" s="16"/>
      <c r="Z29" s="16"/>
      <c r="AA29" s="16"/>
      <c r="AB29" s="16"/>
      <c r="AC29" s="16"/>
      <c r="AD29" s="16"/>
      <c r="AE29" s="16"/>
      <c r="AF29" s="16"/>
    </row>
    <row r="30" spans="1:32" ht="15.75" customHeight="1">
      <c r="A30" s="158" t="s">
        <v>78</v>
      </c>
      <c r="B30" s="159" t="str">
        <f>IF(Fasi_UDA!$M153="Sì",Fasi_UDA!$C$151," - ")</f>
        <v xml:space="preserve"> - </v>
      </c>
      <c r="C30" s="493" t="str">
        <f>IF(Fasi_UDA!$M153="Sì",Fasi_UDA!$N153,"-")</f>
        <v>-</v>
      </c>
      <c r="D30" s="159" t="str">
        <f>IF(Fasi_UDA!$M154="Sì",Fasi_UDA!$C$151," - ")</f>
        <v xml:space="preserve"> - </v>
      </c>
      <c r="E30" s="493" t="str">
        <f>IF(Fasi_UDA!$M154="Sì",Fasi_UDA!$N154,"-")</f>
        <v>-</v>
      </c>
      <c r="F30" s="159" t="str">
        <f>IF(Fasi_UDA!$M155="Sì",Fasi_UDA!$C$151," - ")</f>
        <v xml:space="preserve"> - </v>
      </c>
      <c r="G30" s="493" t="str">
        <f>IF(Fasi_UDA!$M155="Sì",Fasi_UDA!$N155,"-")</f>
        <v>-</v>
      </c>
      <c r="H30" s="159" t="str">
        <f>IF(Fasi_UDA!$M156="Sì",Fasi_UDA!$C$151," - ")</f>
        <v xml:space="preserve"> - </v>
      </c>
      <c r="I30" s="493" t="str">
        <f>IF(Fasi_UDA!$M156="Sì",Fasi_UDA!$N156,"-")</f>
        <v>-</v>
      </c>
      <c r="J30" s="159" t="str">
        <f>IF(Fasi_UDA!$M157="Sì",Fasi_UDA!$C$151," - ")</f>
        <v xml:space="preserve"> - </v>
      </c>
      <c r="K30" s="493" t="str">
        <f>IF(Fasi_UDA!$M157="Sì",Fasi_UDA!$N157,"-")</f>
        <v>-</v>
      </c>
      <c r="L30" s="159" t="str">
        <f>IF(Fasi_UDA!$M158="Sì",Fasi_UDA!$C$151," - ")</f>
        <v xml:space="preserve"> - </v>
      </c>
      <c r="M30" s="493" t="str">
        <f>IF(Fasi_UDA!$M158="Sì",Fasi_UDA!$N158,"-")</f>
        <v>-</v>
      </c>
      <c r="N30" s="159" t="str">
        <f>IF(Fasi_UDA!$M159="Sì",Fasi_UDA!$C$151," - ")</f>
        <v xml:space="preserve"> - </v>
      </c>
      <c r="O30" s="493" t="str">
        <f>IF(Fasi_UDA!$M159="Sì",Fasi_UDA!$N159,"-")</f>
        <v>-</v>
      </c>
      <c r="P30" s="159" t="str">
        <f>IF(Fasi_UDA!$M160="Sì",Fasi_UDA!$C$151," - ")</f>
        <v xml:space="preserve"> - </v>
      </c>
      <c r="Q30" s="493" t="str">
        <f>IF(Fasi_UDA!$M160="Sì",Fasi_UDA!$N160,"-")</f>
        <v>-</v>
      </c>
      <c r="R30" s="159" t="str">
        <f>IF(Fasi_UDA!$M161="Sì",Fasi_UDA!$C$151," - ")</f>
        <v xml:space="preserve"> - </v>
      </c>
      <c r="S30" s="493" t="str">
        <f>IF(Fasi_UDA!$M161="Sì",Fasi_UDA!$N161,"-")</f>
        <v>-</v>
      </c>
      <c r="T30" s="159" t="str">
        <f>IF(Fasi_UDA!$M162="Sì",Fasi_UDA!$C$151," - ")</f>
        <v xml:space="preserve"> - </v>
      </c>
      <c r="U30" s="493" t="str">
        <f>IF(Fasi_UDA!$M162="Sì",Fasi_UDA!$N162,"-")</f>
        <v>-</v>
      </c>
      <c r="V30" s="16"/>
      <c r="W30" s="16"/>
      <c r="X30" s="16"/>
      <c r="Y30" s="16"/>
      <c r="Z30" s="16"/>
      <c r="AA30" s="16"/>
      <c r="AB30" s="16"/>
      <c r="AC30" s="16"/>
      <c r="AD30" s="16"/>
      <c r="AE30" s="16"/>
      <c r="AF30" s="16"/>
    </row>
    <row r="31" spans="1:32" ht="15.75" customHeight="1">
      <c r="A31" s="480"/>
      <c r="B31" s="159" t="str">
        <f>IF(Fasi_UDA!$M153="Sì",Fasi_UDA!$C$158," - ")</f>
        <v xml:space="preserve"> - </v>
      </c>
      <c r="C31" s="494"/>
      <c r="D31" s="159" t="str">
        <f>IF(Fasi_UDA!$M154="Sì",Fasi_UDA!$C$158," - ")</f>
        <v xml:space="preserve"> - </v>
      </c>
      <c r="E31" s="494"/>
      <c r="F31" s="159" t="str">
        <f>IF(Fasi_UDA!$M155="Sì",Fasi_UDA!$C$158," - ")</f>
        <v xml:space="preserve"> - </v>
      </c>
      <c r="G31" s="494"/>
      <c r="H31" s="159" t="str">
        <f>IF(Fasi_UDA!$M156="Sì",Fasi_UDA!$C$158," - ")</f>
        <v xml:space="preserve"> - </v>
      </c>
      <c r="I31" s="494"/>
      <c r="J31" s="159" t="str">
        <f>IF(Fasi_UDA!$M157="Sì",Fasi_UDA!$C$158," - ")</f>
        <v xml:space="preserve"> - </v>
      </c>
      <c r="K31" s="494"/>
      <c r="L31" s="159" t="str">
        <f>IF(Fasi_UDA!$M158="Sì",Fasi_UDA!$C$158," - ")</f>
        <v xml:space="preserve"> - </v>
      </c>
      <c r="M31" s="494"/>
      <c r="N31" s="159" t="str">
        <f>IF(Fasi_UDA!$M159="Sì",Fasi_UDA!$C$158," - ")</f>
        <v xml:space="preserve"> - </v>
      </c>
      <c r="O31" s="494"/>
      <c r="P31" s="159" t="str">
        <f>IF(Fasi_UDA!$M160="Sì",Fasi_UDA!$C$158," - ")</f>
        <v xml:space="preserve"> - </v>
      </c>
      <c r="Q31" s="494"/>
      <c r="R31" s="159" t="str">
        <f>IF(Fasi_UDA!$M161="Sì",Fasi_UDA!$C$158," - ")</f>
        <v xml:space="preserve"> - </v>
      </c>
      <c r="S31" s="494"/>
      <c r="T31" s="159" t="str">
        <f>IF(Fasi_UDA!$M162="Sì",Fasi_UDA!$C$158," - ")</f>
        <v xml:space="preserve"> - </v>
      </c>
      <c r="U31" s="494"/>
      <c r="V31" s="16"/>
      <c r="W31" s="16"/>
      <c r="X31" s="16"/>
      <c r="Y31" s="16"/>
      <c r="Z31" s="16"/>
      <c r="AA31" s="16"/>
      <c r="AB31" s="16"/>
      <c r="AC31" s="16"/>
      <c r="AD31" s="16"/>
      <c r="AE31" s="16"/>
      <c r="AF31" s="16"/>
    </row>
    <row r="32" spans="1:32" ht="24.75" customHeight="1" thickBot="1">
      <c r="A32" s="480"/>
      <c r="B32" s="160" t="e">
        <f>IF(Fasi_UDA!$P$162='Calendario dellUDA'!B$2,"PORTFOLIO","-")</f>
        <v>#VALUE!</v>
      </c>
      <c r="C32" s="161" t="e">
        <f>IF(Fasi_UDA!$P$162='Calendario dellUDA'!B$2,Fasi_UDA!$N$163,"-")</f>
        <v>#VALUE!</v>
      </c>
      <c r="D32" s="160" t="e">
        <f>IF(Fasi_UDA!$P$162='Calendario dellUDA'!D$2,"PORTFOLIO","-")</f>
        <v>#VALUE!</v>
      </c>
      <c r="E32" s="161" t="e">
        <f>IF(Fasi_UDA!$P$162='Calendario dellUDA'!D$2,Fasi_UDA!$N$163,"-")</f>
        <v>#VALUE!</v>
      </c>
      <c r="F32" s="160" t="e">
        <f>IF(Fasi_UDA!$P$162='Calendario dellUDA'!F$2,"PORTFOLIO","-")</f>
        <v>#VALUE!</v>
      </c>
      <c r="G32" s="161" t="e">
        <f>IF(Fasi_UDA!$P$162='Calendario dellUDA'!F$2,Fasi_UDA!$N$163,"-")</f>
        <v>#VALUE!</v>
      </c>
      <c r="H32" s="160" t="e">
        <f>IF(Fasi_UDA!$P$162='Calendario dellUDA'!H$2,"PORTFOLIO","-")</f>
        <v>#VALUE!</v>
      </c>
      <c r="I32" s="161" t="e">
        <f>IF(Fasi_UDA!$P$162='Calendario dellUDA'!H$2,Fasi_UDA!$N$163,"-")</f>
        <v>#VALUE!</v>
      </c>
      <c r="J32" s="160" t="e">
        <f>IF(Fasi_UDA!$P$162='Calendario dellUDA'!J$2,"PORTFOLIO","-")</f>
        <v>#VALUE!</v>
      </c>
      <c r="K32" s="161" t="e">
        <f>IF(Fasi_UDA!$P$162='Calendario dellUDA'!J$2,Fasi_UDA!$N$163,"-")</f>
        <v>#VALUE!</v>
      </c>
      <c r="L32" s="160" t="e">
        <f>IF(Fasi_UDA!$P$162='Calendario dellUDA'!L$2,"PORTFOLIO","-")</f>
        <v>#VALUE!</v>
      </c>
      <c r="M32" s="161" t="e">
        <f>IF(Fasi_UDA!$P$162='Calendario dellUDA'!L$2,Fasi_UDA!$N$163,"-")</f>
        <v>#VALUE!</v>
      </c>
      <c r="N32" s="160" t="e">
        <f>IF(Fasi_UDA!$P$162='Calendario dellUDA'!N$2,"PORTFOLIO","-")</f>
        <v>#VALUE!</v>
      </c>
      <c r="O32" s="161" t="e">
        <f>IF(Fasi_UDA!$P$162='Calendario dellUDA'!N$2,Fasi_UDA!$N$163,"-")</f>
        <v>#VALUE!</v>
      </c>
      <c r="P32" s="160" t="e">
        <f>IF(Fasi_UDA!$P$162='Calendario dellUDA'!P$2,"PORTFOLIO","-")</f>
        <v>#VALUE!</v>
      </c>
      <c r="Q32" s="161" t="e">
        <f>IF(Fasi_UDA!$P$162='Calendario dellUDA'!P$2,Fasi_UDA!$N$163,"-")</f>
        <v>#VALUE!</v>
      </c>
      <c r="R32" s="160" t="e">
        <f>IF(Fasi_UDA!$P$162='Calendario dellUDA'!R$2,"PORTFOLIO","-")</f>
        <v>#VALUE!</v>
      </c>
      <c r="S32" s="161" t="e">
        <f>IF(Fasi_UDA!$P$162='Calendario dellUDA'!R$2,Fasi_UDA!$N$163,"-")</f>
        <v>#VALUE!</v>
      </c>
      <c r="T32" s="160" t="e">
        <f>IF(Fasi_UDA!$P$162='Calendario dellUDA'!T$2,"PORTFOLIO","-")</f>
        <v>#VALUE!</v>
      </c>
      <c r="U32" s="161" t="e">
        <f>IF(Fasi_UDA!$P$162='Calendario dellUDA'!T$2,Fasi_UDA!$N$163,"-")</f>
        <v>#VALUE!</v>
      </c>
      <c r="V32" s="16"/>
      <c r="W32" s="16"/>
      <c r="X32" s="16"/>
      <c r="Y32" s="16"/>
      <c r="Z32" s="16"/>
      <c r="AA32" s="16"/>
      <c r="AB32" s="16"/>
      <c r="AC32" s="16"/>
      <c r="AD32" s="16"/>
      <c r="AE32" s="16"/>
      <c r="AF32" s="16"/>
    </row>
    <row r="33" spans="1:32" ht="15.6">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2" ht="15.6">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ht="15.6">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2" ht="15.6">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row>
    <row r="37" spans="1:32" ht="15.6">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row>
    <row r="38" spans="1:32" ht="15.6">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ht="15.6">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32" ht="15.6">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ht="15.6">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1:32" ht="15.6">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ht="15.6">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ht="15.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ht="15.6">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ht="15.6">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1:32" ht="15.6">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ht="15.6">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2" ht="15.6">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32" ht="15.6">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ht="15.6">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ht="15.6">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2" ht="15.6">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ht="15.6">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ht="15.6">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ht="15.6">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ht="15.6">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ht="12.9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row>
    <row r="59" spans="1:32" ht="12.9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ht="12.9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1:32" ht="12.9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row>
    <row r="62" spans="1:32" ht="12.9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3" spans="1:32" ht="12.9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ht="12.9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row>
    <row r="65" spans="1:32" ht="12.9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ht="12.9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row>
    <row r="67" spans="1:32" ht="12.9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row>
    <row r="68" spans="1:32" ht="12.9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row>
    <row r="69" spans="1:32" ht="12.9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2" ht="12.9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2" ht="12.9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32" ht="12.9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1:32" ht="12.9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32" ht="12.9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row r="75" spans="1:32" ht="12.9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row>
    <row r="76" spans="1:32" ht="12.9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ht="12.9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ht="12.9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row>
    <row r="79" spans="1:32" ht="12.9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row>
    <row r="80" spans="1:32" ht="12.9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1:32" ht="12.9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ht="12.9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ht="12.9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ht="12.9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ht="12.9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ht="12.9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ht="12.9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ht="12.9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ht="12.9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ht="12.9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ht="12.9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ht="12.9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ht="12.9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ht="12.9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ht="12.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ht="12.9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ht="12.9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ht="12.9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ht="12.9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ht="12.9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row r="101" spans="1:32" ht="12.9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row>
    <row r="102" spans="1:32" ht="12.9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row>
    <row r="103" spans="1:32" ht="12.9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row>
    <row r="104" spans="1:32" ht="12.9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row>
    <row r="105" spans="1:32" ht="12.9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row>
    <row r="106" spans="1:32" ht="12.9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row>
    <row r="107" spans="1:32" ht="12.9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row>
    <row r="108" spans="1:32" ht="12.9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row>
    <row r="109" spans="1:32" ht="12.9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row>
    <row r="110" spans="1:32" ht="12.9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row>
    <row r="111" spans="1:32" ht="12.9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row>
    <row r="112" spans="1:32" ht="12.9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row>
    <row r="113" spans="1:32" ht="12.9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row>
    <row r="114" spans="1:32" ht="12.9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row>
    <row r="115" spans="1:32" ht="12.9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row>
    <row r="116" spans="1:32" ht="12.9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row>
    <row r="117" spans="1:32" ht="12.9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row>
    <row r="118" spans="1:32" ht="12.9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row>
    <row r="119" spans="1:32" ht="12.9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row>
    <row r="120" spans="1:32" ht="12.9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row>
    <row r="121" spans="1:32" ht="12.9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row>
    <row r="122" spans="1:32" ht="12.9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row>
    <row r="123" spans="1:32" ht="12.9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row>
    <row r="124" spans="1:32" ht="12.9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row>
    <row r="125" spans="1:32" ht="12.9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row>
    <row r="126" spans="1:32" ht="12.9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row>
    <row r="127" spans="1:32" ht="12.9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row>
    <row r="128" spans="1:32" ht="12.9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row>
    <row r="129" spans="1:32" ht="12.9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row>
    <row r="130" spans="1:32" ht="12.9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row>
    <row r="131" spans="1:32" ht="12.9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row>
    <row r="132" spans="1:32" ht="12.9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row>
    <row r="133" spans="1:32" ht="12.9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row>
    <row r="134" spans="1:32" ht="12.9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row>
    <row r="135" spans="1:32" ht="12.9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row>
    <row r="136" spans="1:32" ht="12.9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row>
    <row r="137" spans="1:32" ht="12.9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row>
    <row r="138" spans="1:32" ht="12.9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row>
    <row r="139" spans="1:32" ht="12.9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row>
    <row r="140" spans="1:32" ht="12.9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row>
    <row r="141" spans="1:32" ht="12.9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row>
    <row r="142" spans="1:32" ht="12.9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row>
    <row r="143" spans="1:32" ht="12.9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row>
    <row r="144" spans="1:32" ht="12.9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row>
    <row r="145" spans="1:32" ht="12.9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row>
    <row r="146" spans="1:32" ht="12.9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row>
    <row r="147" spans="1:32" ht="12.9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row>
    <row r="148" spans="1:32" ht="12.9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row>
    <row r="149" spans="1:32" ht="12.9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row>
    <row r="150" spans="1:32" ht="12.9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row>
    <row r="151" spans="1:32" ht="12.9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row>
    <row r="152" spans="1:32" ht="12.9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row>
    <row r="153" spans="1:32" ht="12.9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row>
    <row r="154" spans="1:32" ht="12.9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row>
    <row r="155" spans="1:32" ht="12.9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row>
    <row r="156" spans="1:32" ht="12.9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row>
    <row r="157" spans="1:32" ht="12.9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row>
    <row r="158" spans="1:32" ht="12.9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row>
    <row r="159" spans="1:32" ht="12.9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row>
    <row r="160" spans="1:32" ht="12.9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row>
    <row r="161" spans="1:32" ht="12.9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row>
    <row r="162" spans="1:32" ht="12.9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row>
    <row r="163" spans="1:32" ht="12.9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row>
    <row r="164" spans="1:32" ht="12.9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row>
    <row r="165" spans="1:32" ht="12.9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row>
    <row r="166" spans="1:32" ht="12.9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row>
    <row r="167" spans="1:32" ht="12.9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row>
    <row r="168" spans="1:32" ht="12.9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row>
    <row r="169" spans="1:32" ht="12.9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row>
    <row r="170" spans="1:32" ht="12.9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row>
    <row r="171" spans="1:32" ht="12.9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row>
    <row r="172" spans="1:32" ht="12.9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row>
    <row r="173" spans="1:32" ht="12.9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row>
    <row r="174" spans="1:32" ht="12.9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row>
    <row r="175" spans="1:32" ht="12.9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row>
    <row r="176" spans="1:32" ht="12.9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row>
    <row r="177" spans="1:32" ht="12.9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row>
    <row r="178" spans="1:32" ht="12.9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row>
    <row r="179" spans="1:32" ht="12.9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row>
    <row r="180" spans="1:32" ht="12.9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row>
    <row r="181" spans="1:32" ht="12.9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row>
    <row r="182" spans="1:32" ht="12.9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row>
    <row r="183" spans="1:32" ht="12.9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row>
    <row r="184" spans="1:32" ht="12.9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row>
    <row r="185" spans="1:32" ht="12.9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row>
    <row r="186" spans="1:32" ht="12.9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row>
    <row r="187" spans="1:32" ht="12.9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row>
    <row r="188" spans="1:32" ht="12.9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row>
    <row r="189" spans="1:32" ht="12.9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row>
    <row r="190" spans="1:32" ht="12.9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row>
    <row r="191" spans="1:32" ht="12.9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row>
    <row r="192" spans="1:32" ht="12.9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row>
    <row r="193" spans="1:32" ht="12.9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row>
    <row r="194" spans="1:32" ht="12.9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row>
    <row r="195" spans="1:32" ht="12.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row>
    <row r="196" spans="1:32" ht="12.9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row>
    <row r="197" spans="1:32" ht="12.9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row>
    <row r="198" spans="1:32" ht="12.9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row>
    <row r="199" spans="1:32" ht="12.9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row>
    <row r="200" spans="1:32" ht="12.9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row>
    <row r="201" spans="1:32" ht="12.9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row>
    <row r="202" spans="1:32" ht="12.9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row>
    <row r="203" spans="1:32" ht="12.9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row>
    <row r="204" spans="1:32" ht="12.9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row>
    <row r="205" spans="1:32" ht="12.9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row>
    <row r="206" spans="1:32" ht="12.9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row>
    <row r="207" spans="1:32" ht="12.9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row>
    <row r="208" spans="1:32" ht="12.9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row>
    <row r="209" spans="1:32" ht="12.9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row>
    <row r="210" spans="1:32" ht="12.9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row>
    <row r="211" spans="1:32" ht="12.9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row>
    <row r="212" spans="1:32" ht="12.9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row>
    <row r="213" spans="1:32" ht="12.9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row>
    <row r="214" spans="1:32" ht="12.9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row>
    <row r="215" spans="1:32" ht="12.9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row>
    <row r="216" spans="1:32" ht="12.9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row>
    <row r="217" spans="1:32" ht="12.9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row>
    <row r="218" spans="1:32" ht="12.9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row>
    <row r="219" spans="1:32" ht="12.9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row>
    <row r="220" spans="1:32" ht="12.9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row>
    <row r="221" spans="1:32" ht="12.9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row>
    <row r="222" spans="1:32" ht="12.9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row>
    <row r="223" spans="1:32" ht="12.9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row>
    <row r="224" spans="1:32" ht="12.9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row>
    <row r="225" spans="1:32" ht="12.9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row>
    <row r="226" spans="1:32" ht="12.9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row>
    <row r="227" spans="1:32" ht="12.9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row>
    <row r="228" spans="1:32" ht="12.9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row>
    <row r="229" spans="1:32" ht="12.9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row>
    <row r="230" spans="1:32" ht="12.9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row>
    <row r="231" spans="1:32" ht="12.9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row>
    <row r="232" spans="1:32" ht="12.9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row>
    <row r="233" spans="1:32" ht="12.9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row>
    <row r="234" spans="1:32" ht="12.9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row>
    <row r="235" spans="1:32" ht="12.9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row>
    <row r="236" spans="1:32" ht="12.9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row>
    <row r="237" spans="1:32" ht="12.9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row>
    <row r="238" spans="1:32" ht="12.9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row>
    <row r="239" spans="1:32" ht="12.9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row>
    <row r="240" spans="1:32" ht="12.9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row>
    <row r="241" spans="1:32" ht="12.9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row>
    <row r="242" spans="1:32" ht="12.9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row>
    <row r="243" spans="1:32" ht="12.9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row>
    <row r="244" spans="1:32" ht="12.9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row>
    <row r="245" spans="1:32" ht="12.9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row>
    <row r="246" spans="1:32" ht="12.9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row>
    <row r="247" spans="1:32" ht="12.9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row>
    <row r="248" spans="1:32" ht="12.9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row>
    <row r="249" spans="1:32" ht="12.9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row>
    <row r="250" spans="1:32" ht="12.9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row>
    <row r="251" spans="1:32" ht="12.9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row>
    <row r="252" spans="1:32" ht="12.9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row>
    <row r="253" spans="1:32" ht="12.9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row>
    <row r="254" spans="1:32" ht="12.9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row>
    <row r="255" spans="1:32" ht="12.9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row>
    <row r="256" spans="1:32" ht="12.9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row>
    <row r="257" spans="1:32" ht="12.9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row>
    <row r="258" spans="1:32" ht="12.9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row>
    <row r="259" spans="1:32" ht="12.9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row>
    <row r="260" spans="1:32" ht="12.9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row>
    <row r="261" spans="1:32" ht="12.9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row>
    <row r="262" spans="1:32" ht="12.9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row>
    <row r="263" spans="1:32" ht="12.9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row>
    <row r="264" spans="1:32" ht="12.9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row>
    <row r="265" spans="1:32" ht="12.9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row>
    <row r="266" spans="1:32" ht="12.9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row>
    <row r="267" spans="1:32" ht="12.9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row>
    <row r="268" spans="1:32" ht="12.9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row>
    <row r="269" spans="1:32" ht="12.9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row>
    <row r="270" spans="1:32" ht="12.9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row>
    <row r="271" spans="1:32" ht="12.9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row>
    <row r="272" spans="1:32" ht="12.9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row>
    <row r="273" spans="1:32" ht="12.9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row>
    <row r="274" spans="1:32" ht="12.9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row>
    <row r="275" spans="1:32" ht="12.9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row>
    <row r="276" spans="1:32" ht="12.9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row>
    <row r="277" spans="1:32" ht="12.9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row>
    <row r="278" spans="1:32" ht="12.9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row>
    <row r="279" spans="1:32" ht="12.9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row>
    <row r="280" spans="1:32" ht="12.9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row>
    <row r="281" spans="1:32" ht="12.9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row>
    <row r="282" spans="1:32" ht="12.9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row>
    <row r="283" spans="1:32" ht="12.9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row>
    <row r="284" spans="1:32" ht="12.9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row>
    <row r="285" spans="1:32" ht="12.9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row>
    <row r="286" spans="1:32" ht="12.9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row>
    <row r="287" spans="1:32" ht="12.9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row>
    <row r="288" spans="1:32" ht="12.9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row>
    <row r="289" spans="1:32" ht="12.9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row>
    <row r="290" spans="1:32" ht="12.9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row>
    <row r="291" spans="1:32" ht="12.9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row>
    <row r="292" spans="1:32" ht="12.9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row>
    <row r="293" spans="1:32" ht="12.9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row>
    <row r="294" spans="1:32" ht="12.9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row>
    <row r="295" spans="1:32" ht="1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row>
    <row r="296" spans="1:32" ht="12.9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row>
    <row r="297" spans="1:32" ht="12.9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row>
    <row r="298" spans="1:32" ht="12.9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row>
    <row r="299" spans="1:32" ht="12.9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row>
    <row r="300" spans="1:32" ht="12.9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row>
    <row r="301" spans="1:32" ht="12.9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row>
    <row r="302" spans="1:32" ht="12.9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row>
    <row r="303" spans="1:32" ht="12.9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row>
    <row r="304" spans="1:32" ht="12.9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row>
    <row r="305" spans="1:32" ht="12.9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row>
    <row r="306" spans="1:32" ht="12.9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row>
    <row r="307" spans="1:32" ht="12.9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row>
    <row r="308" spans="1:32" ht="12.9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row>
    <row r="309" spans="1:32" ht="12.9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row>
    <row r="310" spans="1:32" ht="12.9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row>
    <row r="311" spans="1:32" ht="12.9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row>
    <row r="312" spans="1:32" ht="12.9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row>
    <row r="313" spans="1:32" ht="12.9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row>
    <row r="314" spans="1:32" ht="12.9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row>
    <row r="315" spans="1:32" ht="12.9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row>
    <row r="316" spans="1:32" ht="12.9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row>
    <row r="317" spans="1:32" ht="12.9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row>
    <row r="318" spans="1:32" ht="12.9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row>
    <row r="319" spans="1:32" ht="12.9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row>
    <row r="320" spans="1:32" ht="12.9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row>
    <row r="321" spans="1:32" ht="12.9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row>
    <row r="322" spans="1:32" ht="12.9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row>
    <row r="323" spans="1:32" ht="12.9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row>
    <row r="324" spans="1:32" ht="12.9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row>
    <row r="325" spans="1:32" ht="12.9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row>
    <row r="326" spans="1:32" ht="12.9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row>
    <row r="327" spans="1:32" ht="12.9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row>
    <row r="328" spans="1:32" ht="12.9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row>
    <row r="329" spans="1:32" ht="12.9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row>
    <row r="330" spans="1:32" ht="12.9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row>
    <row r="331" spans="1:32" ht="12.9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row>
    <row r="332" spans="1:32" ht="12.9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row>
    <row r="333" spans="1:32" ht="12.9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row>
    <row r="334" spans="1:32" ht="12.9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row>
    <row r="335" spans="1:32" ht="12.9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row>
    <row r="336" spans="1:32" ht="12.9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row>
    <row r="337" spans="1:32" ht="12.9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row>
    <row r="338" spans="1:32" ht="12.9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row>
    <row r="339" spans="1:32" ht="12.9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row>
    <row r="340" spans="1:32" ht="12.9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row>
    <row r="341" spans="1:32" ht="12.9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row>
    <row r="342" spans="1:32" ht="12.9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row>
    <row r="343" spans="1:32" ht="12.9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row>
    <row r="344" spans="1:32" ht="12.9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row>
    <row r="345" spans="1:32" ht="12.9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row>
    <row r="346" spans="1:32" ht="12.9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row>
    <row r="347" spans="1:32" ht="12.9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row>
    <row r="348" spans="1:32" ht="12.9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row>
    <row r="349" spans="1:32" ht="12.9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row>
    <row r="350" spans="1:32" ht="12.9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row>
    <row r="351" spans="1:32" ht="12.9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row>
    <row r="352" spans="1:32" ht="12.9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row>
    <row r="353" spans="1:32" ht="12.9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row>
    <row r="354" spans="1:32" ht="12.9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row>
    <row r="355" spans="1:32" ht="12.9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row>
    <row r="356" spans="1:32" ht="12.9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row>
    <row r="357" spans="1:32" ht="12.9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row>
    <row r="358" spans="1:32" ht="12.9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row>
    <row r="359" spans="1:32" ht="12.9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row>
    <row r="360" spans="1:32" ht="12.9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row>
    <row r="361" spans="1:32" ht="12.9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row>
    <row r="362" spans="1:32" ht="12.9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row>
    <row r="363" spans="1:32" ht="12.9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row>
    <row r="364" spans="1:32" ht="12.9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row>
    <row r="365" spans="1:32" ht="12.9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row>
    <row r="366" spans="1:32" ht="12.9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row>
    <row r="367" spans="1:32" ht="12.9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row>
    <row r="368" spans="1:32" ht="12.9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row>
    <row r="369" spans="1:32" ht="12.9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row>
    <row r="370" spans="1:32" ht="12.9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row>
    <row r="371" spans="1:32" ht="12.9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row>
    <row r="372" spans="1:32" ht="12.9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row>
    <row r="373" spans="1:32" ht="12.9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row>
    <row r="374" spans="1:32" ht="12.9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row>
    <row r="375" spans="1:32" ht="12.9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row>
    <row r="376" spans="1:32" ht="12.9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row>
    <row r="377" spans="1:32" ht="12.9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row>
    <row r="378" spans="1:32" ht="12.9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row>
    <row r="379" spans="1:32" ht="12.9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row>
    <row r="380" spans="1:32" ht="12.9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row>
    <row r="381" spans="1:32" ht="12.9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row>
    <row r="382" spans="1:32" ht="12.9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row>
    <row r="383" spans="1:32" ht="12.9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row>
    <row r="384" spans="1:32" ht="12.9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row>
    <row r="385" spans="1:32" ht="12.9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row>
    <row r="386" spans="1:32" ht="12.9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row>
    <row r="387" spans="1:32" ht="12.9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row>
    <row r="388" spans="1:32" ht="12.9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row>
    <row r="389" spans="1:32" ht="12.9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row>
    <row r="390" spans="1:32" ht="12.9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row>
    <row r="391" spans="1:32" ht="12.9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row>
    <row r="392" spans="1:32" ht="12.9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row>
    <row r="393" spans="1:32" ht="12.9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row>
    <row r="394" spans="1:32" ht="12.9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row>
    <row r="395" spans="1:32" ht="12.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row>
    <row r="396" spans="1:32" ht="12.9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row>
    <row r="397" spans="1:32" ht="12.9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row>
    <row r="398" spans="1:32" ht="12.9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row>
    <row r="399" spans="1:32" ht="12.9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row>
    <row r="400" spans="1:32" ht="12.9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row>
    <row r="401" spans="1:32" ht="12.9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row>
    <row r="402" spans="1:32" ht="12.9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row>
    <row r="403" spans="1:32" ht="12.9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row>
    <row r="404" spans="1:32" ht="12.9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row>
    <row r="405" spans="1:32" ht="12.9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row>
    <row r="406" spans="1:32" ht="12.9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row>
    <row r="407" spans="1:32" ht="12.9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row>
    <row r="408" spans="1:32" ht="12.9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row>
    <row r="409" spans="1:32" ht="12.9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row>
    <row r="410" spans="1:32" ht="12.9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row>
    <row r="411" spans="1:32" ht="12.9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row>
    <row r="412" spans="1:32" ht="12.9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row>
    <row r="413" spans="1:32" ht="12.9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row>
    <row r="414" spans="1:32" ht="12.9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row>
    <row r="415" spans="1:32" ht="12.9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row>
    <row r="416" spans="1:32" ht="12.9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row>
    <row r="417" spans="1:32" ht="12.9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row>
    <row r="418" spans="1:32" ht="12.9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row>
    <row r="419" spans="1:32" ht="12.9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row>
    <row r="420" spans="1:32" ht="12.9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row>
    <row r="421" spans="1:32" ht="12.9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row>
    <row r="422" spans="1:32" ht="12.9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row>
    <row r="423" spans="1:32" ht="12.9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row>
    <row r="424" spans="1:32" ht="12.9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row>
    <row r="425" spans="1:32" ht="12.9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row>
    <row r="426" spans="1:32" ht="12.9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row>
    <row r="427" spans="1:32" ht="12.9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row>
    <row r="428" spans="1:32" ht="12.9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row>
    <row r="429" spans="1:32" ht="12.9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row>
    <row r="430" spans="1:32" ht="12.9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row>
    <row r="431" spans="1:32" ht="12.9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row>
    <row r="432" spans="1:32" ht="12.9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row>
    <row r="433" spans="1:32" ht="12.9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row>
    <row r="434" spans="1:32" ht="12.9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row>
    <row r="435" spans="1:32" ht="12.9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row>
    <row r="436" spans="1:32" ht="12.9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row>
    <row r="437" spans="1:32" ht="12.9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row>
    <row r="438" spans="1:32" ht="12.9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row>
    <row r="439" spans="1:32" ht="12.9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row>
    <row r="440" spans="1:32" ht="12.9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row>
    <row r="441" spans="1:32" ht="12.9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row>
    <row r="442" spans="1:32" ht="12.9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row>
    <row r="443" spans="1:32" ht="12.9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row>
    <row r="444" spans="1:32" ht="12.9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row>
    <row r="445" spans="1:32" ht="12.9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row>
    <row r="446" spans="1:32" ht="12.9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row>
    <row r="447" spans="1:32" ht="12.9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row>
    <row r="448" spans="1:32" ht="12.9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row>
    <row r="449" spans="1:32" ht="12.9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row>
    <row r="450" spans="1:32" ht="12.9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row>
    <row r="451" spans="1:32" ht="12.9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row>
    <row r="452" spans="1:32" ht="12.9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row>
    <row r="453" spans="1:32" ht="12.9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row>
    <row r="454" spans="1:32" ht="12.9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row>
    <row r="455" spans="1:32" ht="12.9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row>
    <row r="456" spans="1:32" ht="12.9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row>
    <row r="457" spans="1:32" ht="12.9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row>
    <row r="458" spans="1:32" ht="12.9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row>
    <row r="459" spans="1:32" ht="12.9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row>
    <row r="460" spans="1:32" ht="12.9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row>
    <row r="461" spans="1:32" ht="12.9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row>
    <row r="462" spans="1:32" ht="12.9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row>
    <row r="463" spans="1:32" ht="12.9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row>
    <row r="464" spans="1:32" ht="12.9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row>
    <row r="465" spans="1:32" ht="12.9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row>
    <row r="466" spans="1:32" ht="12.9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row>
    <row r="467" spans="1:32" ht="12.9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row>
    <row r="468" spans="1:32" ht="12.9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row>
    <row r="469" spans="1:32" ht="12.9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row>
    <row r="470" spans="1:32" ht="12.9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row>
    <row r="471" spans="1:32" ht="12.9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row>
    <row r="472" spans="1:32" ht="12.9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row>
    <row r="473" spans="1:32" ht="12.9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row>
    <row r="474" spans="1:32" ht="12.9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row>
    <row r="475" spans="1:32" ht="12.9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row>
    <row r="476" spans="1:32" ht="12.9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row>
    <row r="477" spans="1:32" ht="12.9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row>
    <row r="478" spans="1:32" ht="12.9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row>
    <row r="479" spans="1:32" ht="12.9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row>
    <row r="480" spans="1:32" ht="12.9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row>
    <row r="481" spans="1:32" ht="12.9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row>
    <row r="482" spans="1:32" ht="12.9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row>
    <row r="483" spans="1:32" ht="12.9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row>
    <row r="484" spans="1:32" ht="12.9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row>
    <row r="485" spans="1:32" ht="12.9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row>
    <row r="486" spans="1:32" ht="12.9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row>
    <row r="487" spans="1:32" ht="12.9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row>
    <row r="488" spans="1:32" ht="12.9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row>
    <row r="489" spans="1:32" ht="12.9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row>
    <row r="490" spans="1:32" ht="12.9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row>
    <row r="491" spans="1:32" ht="12.9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row>
    <row r="492" spans="1:32" ht="12.9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row>
    <row r="493" spans="1:32" ht="12.9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row>
    <row r="494" spans="1:32" ht="12.9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row>
    <row r="495" spans="1:32" ht="12.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row>
    <row r="496" spans="1:32" ht="12.9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row>
    <row r="497" spans="1:32" ht="12.9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row>
    <row r="498" spans="1:32" ht="12.9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row>
    <row r="499" spans="1:32" ht="12.9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row>
    <row r="500" spans="1:32" ht="12.9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row>
    <row r="501" spans="1:32" ht="12.9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row>
    <row r="502" spans="1:32" ht="12.9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row>
    <row r="503" spans="1:32" ht="12.9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row>
    <row r="504" spans="1:32" ht="12.9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row>
    <row r="505" spans="1:32" ht="12.9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row>
    <row r="506" spans="1:32" ht="12.9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row>
    <row r="507" spans="1:32" ht="12.9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row>
    <row r="508" spans="1:32" ht="12.9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row>
    <row r="509" spans="1:32" ht="12.9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row>
    <row r="510" spans="1:32" ht="12.9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row>
    <row r="511" spans="1:32" ht="12.9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row>
    <row r="512" spans="1:32" ht="12.9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row>
    <row r="513" spans="1:32" ht="12.9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row>
    <row r="514" spans="1:32" ht="12.9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row>
    <row r="515" spans="1:32" ht="12.9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row>
    <row r="516" spans="1:32" ht="12.9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row>
    <row r="517" spans="1:32" ht="12.9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row>
    <row r="518" spans="1:32" ht="12.9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row>
    <row r="519" spans="1:32" ht="12.9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row>
    <row r="520" spans="1:32" ht="12.9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row>
    <row r="521" spans="1:32" ht="12.9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row>
    <row r="522" spans="1:32" ht="12.9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row>
    <row r="523" spans="1:32" ht="12.9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row>
    <row r="524" spans="1:32" ht="12.9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row>
    <row r="525" spans="1:32" ht="12.9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row>
    <row r="526" spans="1:32" ht="12.9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row>
    <row r="527" spans="1:32" ht="12.9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row>
    <row r="528" spans="1:32" ht="12.9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row>
    <row r="529" spans="1:32" ht="12.9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row>
    <row r="530" spans="1:32" ht="12.9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row>
    <row r="531" spans="1:32" ht="12.9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row>
    <row r="532" spans="1:32" ht="12.9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row>
    <row r="533" spans="1:32" ht="12.9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row>
    <row r="534" spans="1:32" ht="12.9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row>
    <row r="535" spans="1:32" ht="12.9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row>
    <row r="536" spans="1:32" ht="12.9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row>
    <row r="537" spans="1:32" ht="12.9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row>
    <row r="538" spans="1:32" ht="12.9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row>
    <row r="539" spans="1:32" ht="12.9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row>
    <row r="540" spans="1:32" ht="12.9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row>
    <row r="541" spans="1:32" ht="12.9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row>
    <row r="542" spans="1:32" ht="12.9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row>
    <row r="543" spans="1:32" ht="12.9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row>
    <row r="544" spans="1:32" ht="12.9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row>
    <row r="545" spans="1:32" ht="12.9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row>
    <row r="546" spans="1:32" ht="12.9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row>
    <row r="547" spans="1:32" ht="12.9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row>
    <row r="548" spans="1:32" ht="12.9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row>
    <row r="549" spans="1:32" ht="12.9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row>
    <row r="550" spans="1:32" ht="12.9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row>
    <row r="551" spans="1:32" ht="12.9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row>
    <row r="552" spans="1:32" ht="12.9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row>
    <row r="553" spans="1:32" ht="12.9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row>
    <row r="554" spans="1:32" ht="12.9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row>
    <row r="555" spans="1:32" ht="12.9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row>
    <row r="556" spans="1:32" ht="12.9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row>
    <row r="557" spans="1:32" ht="12.9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row>
    <row r="558" spans="1:32" ht="12.9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row>
    <row r="559" spans="1:32" ht="12.9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row>
    <row r="560" spans="1:32" ht="12.9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row>
    <row r="561" spans="1:32" ht="12.9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row>
    <row r="562" spans="1:32" ht="12.9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row>
    <row r="563" spans="1:32" ht="12.9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row>
    <row r="564" spans="1:32" ht="12.9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row>
    <row r="565" spans="1:32" ht="12.9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row>
    <row r="566" spans="1:32" ht="12.9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row>
    <row r="567" spans="1:32" ht="12.9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row>
    <row r="568" spans="1:32" ht="12.9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row>
    <row r="569" spans="1:32" ht="12.9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row>
    <row r="570" spans="1:32" ht="12.9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row>
    <row r="571" spans="1:32" ht="12.9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row>
    <row r="572" spans="1:32" ht="12.9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row>
    <row r="573" spans="1:32" ht="12.9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row>
    <row r="574" spans="1:32" ht="12.9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row>
    <row r="575" spans="1:32" ht="12.9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row>
    <row r="576" spans="1:32" ht="12.9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row>
    <row r="577" spans="1:32" ht="12.9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row>
    <row r="578" spans="1:32" ht="12.9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row>
    <row r="579" spans="1:32" ht="12.9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row>
    <row r="580" spans="1:32" ht="12.9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row>
    <row r="581" spans="1:32" ht="12.9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row>
    <row r="582" spans="1:32" ht="12.9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row>
    <row r="583" spans="1:32" ht="12.9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row>
    <row r="584" spans="1:32" ht="12.9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row>
    <row r="585" spans="1:32" ht="12.9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row>
    <row r="586" spans="1:32" ht="12.9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row>
    <row r="587" spans="1:32" ht="12.9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row>
    <row r="588" spans="1:32" ht="12.9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row>
    <row r="589" spans="1:32" ht="12.9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row>
    <row r="590" spans="1:32" ht="12.9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row>
    <row r="591" spans="1:32" ht="12.9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row>
    <row r="592" spans="1:32" ht="12.9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row>
    <row r="593" spans="1:32" ht="12.9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row>
    <row r="594" spans="1:32" ht="12.9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row>
    <row r="595" spans="1:32" ht="12.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row>
    <row r="596" spans="1:32" ht="12.9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row>
    <row r="597" spans="1:32" ht="12.9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row>
    <row r="598" spans="1:32" ht="12.9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row>
    <row r="599" spans="1:32" ht="12.9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row>
    <row r="600" spans="1:32" ht="12.9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row>
    <row r="601" spans="1:32" ht="12.9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row>
    <row r="602" spans="1:32" ht="12.9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row>
    <row r="603" spans="1:32" ht="12.9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row>
    <row r="604" spans="1:32" ht="12.9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row>
    <row r="605" spans="1:32" ht="12.9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row>
    <row r="606" spans="1:32" ht="12.9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row>
    <row r="607" spans="1:32" ht="12.9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row>
    <row r="608" spans="1:32" ht="12.9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row>
    <row r="609" spans="1:32" ht="12.9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row>
    <row r="610" spans="1:32" ht="12.9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row>
    <row r="611" spans="1:32" ht="12.9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row>
    <row r="612" spans="1:32" ht="12.9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row>
    <row r="613" spans="1:32" ht="12.9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row>
    <row r="614" spans="1:32" ht="12.9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row>
    <row r="615" spans="1:32" ht="12.9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row>
    <row r="616" spans="1:32" ht="12.9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row>
    <row r="617" spans="1:32" ht="12.9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row>
    <row r="618" spans="1:32" ht="12.9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row>
    <row r="619" spans="1:32" ht="12.9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row>
    <row r="620" spans="1:32" ht="12.9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row>
    <row r="621" spans="1:32" ht="12.9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row>
    <row r="622" spans="1:32" ht="12.9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row>
    <row r="623" spans="1:32" ht="12.9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row>
    <row r="624" spans="1:32" ht="12.9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row>
    <row r="625" spans="1:32" ht="12.9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row>
    <row r="626" spans="1:32" ht="12.9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row>
    <row r="627" spans="1:32" ht="12.9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row>
    <row r="628" spans="1:32" ht="12.9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row>
    <row r="629" spans="1:32" ht="12.9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row>
    <row r="630" spans="1:32" ht="12.9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row>
    <row r="631" spans="1:32" ht="12.9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row>
    <row r="632" spans="1:32" ht="12.9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row>
    <row r="633" spans="1:32" ht="12.9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row>
    <row r="634" spans="1:32" ht="12.9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row>
    <row r="635" spans="1:32" ht="12.9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row>
    <row r="636" spans="1:32" ht="12.9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row>
    <row r="637" spans="1:32" ht="12.9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row>
    <row r="638" spans="1:32" ht="12.9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row>
    <row r="639" spans="1:32" ht="12.9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row>
    <row r="640" spans="1:32" ht="12.9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row>
    <row r="641" spans="1:32" ht="12.9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row>
    <row r="642" spans="1:32" ht="12.9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row>
    <row r="643" spans="1:32" ht="12.9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row>
    <row r="644" spans="1:32" ht="12.9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row>
    <row r="645" spans="1:32" ht="12.9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row>
    <row r="646" spans="1:32" ht="12.9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row>
    <row r="647" spans="1:32" ht="12.9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row>
    <row r="648" spans="1:32" ht="12.9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row>
    <row r="649" spans="1:32" ht="12.9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row>
    <row r="650" spans="1:32" ht="12.9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row>
    <row r="651" spans="1:32" ht="12.9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row>
    <row r="652" spans="1:32" ht="12.9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row>
    <row r="653" spans="1:32" ht="12.9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row>
    <row r="654" spans="1:32" ht="12.9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row>
    <row r="655" spans="1:32" ht="12.9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row>
    <row r="656" spans="1:32" ht="12.9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row>
    <row r="657" spans="1:32" ht="12.9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row>
    <row r="658" spans="1:32" ht="12.9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row>
    <row r="659" spans="1:32" ht="12.9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row>
    <row r="660" spans="1:32" ht="12.9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row>
    <row r="661" spans="1:32" ht="12.9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row>
    <row r="662" spans="1:32" ht="12.9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row>
    <row r="663" spans="1:32" ht="12.9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row>
    <row r="664" spans="1:32" ht="12.9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row>
    <row r="665" spans="1:32" ht="12.9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row>
    <row r="666" spans="1:32" ht="12.9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row>
    <row r="667" spans="1:32" ht="12.9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row>
    <row r="668" spans="1:32" ht="12.9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row>
    <row r="669" spans="1:32" ht="12.9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row>
    <row r="670" spans="1:32" ht="12.9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row>
    <row r="671" spans="1:32" ht="12.9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row>
    <row r="672" spans="1:32" ht="12.9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row>
    <row r="673" spans="1:32" ht="12.9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row>
    <row r="674" spans="1:32" ht="12.9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row>
    <row r="675" spans="1:32" ht="12.9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row>
    <row r="676" spans="1:32" ht="12.9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row>
    <row r="677" spans="1:32" ht="12.9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row>
    <row r="678" spans="1:32" ht="12.9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row>
    <row r="679" spans="1:32" ht="12.9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row>
    <row r="680" spans="1:32" ht="12.9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row>
    <row r="681" spans="1:32" ht="12.9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row>
    <row r="682" spans="1:32" ht="12.9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row>
    <row r="683" spans="1:32" ht="12.9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row>
    <row r="684" spans="1:32" ht="12.9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row>
    <row r="685" spans="1:32" ht="12.9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row>
    <row r="686" spans="1:32" ht="12.9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row>
    <row r="687" spans="1:32" ht="12.9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row>
    <row r="688" spans="1:32" ht="12.9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row>
    <row r="689" spans="1:32" ht="12.9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row>
    <row r="690" spans="1:32" ht="12.9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row>
    <row r="691" spans="1:32" ht="12.9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row>
    <row r="692" spans="1:32" ht="12.9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row>
    <row r="693" spans="1:32" ht="12.9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row>
    <row r="694" spans="1:32" ht="12.9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row>
    <row r="695" spans="1:32" ht="12.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row>
    <row r="696" spans="1:32" ht="12.9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row>
    <row r="697" spans="1:32" ht="12.9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row>
    <row r="698" spans="1:32" ht="12.9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row>
    <row r="699" spans="1:32" ht="12.9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row>
    <row r="700" spans="1:32" ht="12.9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row>
    <row r="701" spans="1:32" ht="12.9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row>
    <row r="702" spans="1:32" ht="12.9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row>
    <row r="703" spans="1:32" ht="12.9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row>
    <row r="704" spans="1:32" ht="12.9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row>
    <row r="705" spans="1:32" ht="12.9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row>
    <row r="706" spans="1:32" ht="12.9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row>
    <row r="707" spans="1:32" ht="12.9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row>
    <row r="708" spans="1:32" ht="12.9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row>
    <row r="709" spans="1:32" ht="12.9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row>
    <row r="710" spans="1:32" ht="12.9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row>
    <row r="711" spans="1:32" ht="12.9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row>
    <row r="712" spans="1:32" ht="12.9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row>
    <row r="713" spans="1:32" ht="12.9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row>
    <row r="714" spans="1:32" ht="12.9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row>
    <row r="715" spans="1:32" ht="12.9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row>
    <row r="716" spans="1:32" ht="12.9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row>
    <row r="717" spans="1:32" ht="12.9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row>
    <row r="718" spans="1:32" ht="12.9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row>
    <row r="719" spans="1:32" ht="12.9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row>
    <row r="720" spans="1:32" ht="12.9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row>
    <row r="721" spans="1:32" ht="12.9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row>
    <row r="722" spans="1:32" ht="12.9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row>
    <row r="723" spans="1:32" ht="12.9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row>
    <row r="724" spans="1:32" ht="12.9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row>
    <row r="725" spans="1:32" ht="12.9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row>
    <row r="726" spans="1:32" ht="12.9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row>
    <row r="727" spans="1:32" ht="12.9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row>
    <row r="728" spans="1:32" ht="12.9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row>
    <row r="729" spans="1:32" ht="12.9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row>
    <row r="730" spans="1:32" ht="12.9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row>
    <row r="731" spans="1:32" ht="12.9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row>
    <row r="732" spans="1:32" ht="12.9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row>
    <row r="733" spans="1:32" ht="12.9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row>
    <row r="734" spans="1:32" ht="12.9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row>
    <row r="735" spans="1:32" ht="12.9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row>
    <row r="736" spans="1:32" ht="12.9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row>
    <row r="737" spans="1:32" ht="12.9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row>
    <row r="738" spans="1:32" ht="12.9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row>
    <row r="739" spans="1:32" ht="12.9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row>
    <row r="740" spans="1:32" ht="12.9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row>
    <row r="741" spans="1:32" ht="12.9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row>
    <row r="742" spans="1:32" ht="12.9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row>
    <row r="743" spans="1:32" ht="12.9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row>
    <row r="744" spans="1:32" ht="12.9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row>
    <row r="745" spans="1:32" ht="12.9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row>
    <row r="746" spans="1:32" ht="12.9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row>
    <row r="747" spans="1:32" ht="12.9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row>
    <row r="748" spans="1:32" ht="12.9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row>
    <row r="749" spans="1:32" ht="12.9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row>
    <row r="750" spans="1:32" ht="12.9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row>
    <row r="751" spans="1:32" ht="12.9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row>
    <row r="752" spans="1:32" ht="12.9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row>
    <row r="753" spans="1:32" ht="12.9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row>
    <row r="754" spans="1:32" ht="12.9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row>
    <row r="755" spans="1:32" ht="12.9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row>
    <row r="756" spans="1:32" ht="12.9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row>
    <row r="757" spans="1:32" ht="12.9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row>
    <row r="758" spans="1:32" ht="12.9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row>
    <row r="759" spans="1:32" ht="12.9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row>
    <row r="760" spans="1:32" ht="12.9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row>
    <row r="761" spans="1:32" ht="12.9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row>
    <row r="762" spans="1:32" ht="12.9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row>
    <row r="763" spans="1:32" ht="12.9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row>
    <row r="764" spans="1:32" ht="12.9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row>
    <row r="765" spans="1:32" ht="12.9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row>
    <row r="766" spans="1:32" ht="12.9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row>
    <row r="767" spans="1:32" ht="12.9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row>
    <row r="768" spans="1:32" ht="12.9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row>
    <row r="769" spans="1:32" ht="12.9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row>
    <row r="770" spans="1:32" ht="12.9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row>
    <row r="771" spans="1:32" ht="12.9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row>
    <row r="772" spans="1:32" ht="12.9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row>
    <row r="773" spans="1:32" ht="12.9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row>
    <row r="774" spans="1:32" ht="12.9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row>
    <row r="775" spans="1:32" ht="12.9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row>
    <row r="776" spans="1:32" ht="12.9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row>
    <row r="777" spans="1:32" ht="12.9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row>
    <row r="778" spans="1:32" ht="12.9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row>
    <row r="779" spans="1:32" ht="12.9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row>
    <row r="780" spans="1:32" ht="12.9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row>
    <row r="781" spans="1:32" ht="12.9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row>
    <row r="782" spans="1:32" ht="12.9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row>
    <row r="783" spans="1:32" ht="12.9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row>
    <row r="784" spans="1:32" ht="12.9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row>
    <row r="785" spans="1:32" ht="12.9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row>
    <row r="786" spans="1:32" ht="12.9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row>
    <row r="787" spans="1:32" ht="12.9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row>
    <row r="788" spans="1:32" ht="12.9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row>
    <row r="789" spans="1:32" ht="12.9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row>
    <row r="790" spans="1:32" ht="12.9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row>
    <row r="791" spans="1:32" ht="12.9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row>
    <row r="792" spans="1:32" ht="12.9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row>
    <row r="793" spans="1:32" ht="12.9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row>
    <row r="794" spans="1:32" ht="12.9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row>
    <row r="795" spans="1:32" ht="12.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row>
    <row r="796" spans="1:32" ht="12.9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row>
    <row r="797" spans="1:32" ht="12.9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row>
    <row r="798" spans="1:32" ht="12.9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row>
    <row r="799" spans="1:32" ht="12.9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row>
    <row r="800" spans="1:32" ht="12.9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row>
    <row r="801" spans="1:32" ht="12.9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row>
    <row r="802" spans="1:32" ht="12.9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row>
    <row r="803" spans="1:32" ht="12.9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row>
    <row r="804" spans="1:32" ht="12.9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row>
    <row r="805" spans="1:32" ht="12.9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row>
    <row r="806" spans="1:32" ht="12.9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row>
    <row r="807" spans="1:32" ht="12.9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row>
    <row r="808" spans="1:32" ht="12.9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row>
    <row r="809" spans="1:32" ht="12.9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row>
    <row r="810" spans="1:32" ht="12.9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row>
    <row r="811" spans="1:32" ht="12.9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row>
    <row r="812" spans="1:32" ht="12.9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row>
    <row r="813" spans="1:32" ht="12.9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row>
    <row r="814" spans="1:32" ht="12.9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row>
    <row r="815" spans="1:32" ht="12.9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row>
    <row r="816" spans="1:32" ht="12.9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row>
    <row r="817" spans="1:32" ht="12.9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row>
    <row r="818" spans="1:32" ht="12.9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row>
    <row r="819" spans="1:32" ht="12.9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row>
    <row r="820" spans="1:32" ht="12.9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row>
    <row r="821" spans="1:32" ht="12.9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row>
    <row r="822" spans="1:32" ht="12.9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row>
    <row r="823" spans="1:32" ht="12.9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row>
    <row r="824" spans="1:32" ht="12.9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row>
    <row r="825" spans="1:32" ht="12.9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row>
    <row r="826" spans="1:32" ht="12.9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row>
    <row r="827" spans="1:32" ht="12.9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row>
    <row r="828" spans="1:32" ht="12.9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row>
    <row r="829" spans="1:32" ht="12.9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row>
    <row r="830" spans="1:32" ht="12.9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row>
    <row r="831" spans="1:32" ht="12.9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row>
    <row r="832" spans="1:32" ht="12.9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row>
    <row r="833" spans="1:32" ht="12.9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row>
    <row r="834" spans="1:32" ht="12.9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row>
    <row r="835" spans="1:32" ht="12.9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row>
    <row r="836" spans="1:32" ht="12.9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row>
    <row r="837" spans="1:32" ht="12.9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row>
    <row r="838" spans="1:32" ht="12.9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row>
    <row r="839" spans="1:32" ht="12.9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row>
    <row r="840" spans="1:32" ht="12.9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row>
    <row r="841" spans="1:32" ht="12.9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row>
    <row r="842" spans="1:32" ht="12.9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row>
    <row r="843" spans="1:32" ht="12.9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row>
    <row r="844" spans="1:32" ht="12.9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row>
    <row r="845" spans="1:32" ht="12.9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row>
    <row r="846" spans="1:32" ht="12.9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row>
    <row r="847" spans="1:32" ht="12.9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row>
    <row r="848" spans="1:32" ht="12.9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row>
    <row r="849" spans="1:32" ht="12.9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row>
    <row r="850" spans="1:32" ht="12.9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row>
    <row r="851" spans="1:32" ht="12.9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row>
    <row r="852" spans="1:32" ht="12.9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row>
    <row r="853" spans="1:32" ht="12.9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row>
    <row r="854" spans="1:32" ht="12.9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row>
    <row r="855" spans="1:32" ht="12.9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row>
    <row r="856" spans="1:32" ht="12.9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row>
    <row r="857" spans="1:32" ht="12.9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row>
    <row r="858" spans="1:32" ht="12.9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row>
    <row r="859" spans="1:32" ht="12.9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row>
    <row r="860" spans="1:32" ht="12.9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row>
    <row r="861" spans="1:32" ht="12.9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row>
    <row r="862" spans="1:32" ht="12.9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row>
    <row r="863" spans="1:32" ht="12.9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row>
    <row r="864" spans="1:32" ht="12.9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row>
    <row r="865" spans="1:32" ht="12.9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row>
    <row r="866" spans="1:32" ht="12.9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row>
    <row r="867" spans="1:32" ht="12.9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row>
    <row r="868" spans="1:32" ht="12.9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row>
    <row r="869" spans="1:32" ht="12.9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row>
    <row r="870" spans="1:32" ht="12.9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row>
    <row r="871" spans="1:32" ht="12.9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row>
    <row r="872" spans="1:32" ht="12.9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row>
    <row r="873" spans="1:32" ht="12.9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row>
    <row r="874" spans="1:32" ht="12.9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row>
    <row r="875" spans="1:32" ht="12.9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row>
    <row r="876" spans="1:32" ht="12.9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row>
    <row r="877" spans="1:32" ht="12.9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row>
    <row r="878" spans="1:32" ht="12.9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row>
    <row r="879" spans="1:32" ht="12.9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row>
    <row r="880" spans="1:32" ht="12.9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row>
    <row r="881" spans="1:32" ht="12.9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row>
    <row r="882" spans="1:32" ht="12.9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row>
    <row r="883" spans="1:32" ht="12.9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row>
    <row r="884" spans="1:32" ht="12.9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row>
    <row r="885" spans="1:32" ht="12.9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row>
    <row r="886" spans="1:32" ht="12.9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row>
    <row r="887" spans="1:32" ht="12.9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row>
    <row r="888" spans="1:32" ht="12.9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row>
    <row r="889" spans="1:32" ht="12.9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row>
    <row r="890" spans="1:32" ht="12.9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row>
    <row r="891" spans="1:32" ht="12.9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row>
    <row r="892" spans="1:32" ht="12.9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row>
    <row r="893" spans="1:32" ht="12.9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row>
    <row r="894" spans="1:32" ht="12.9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row>
    <row r="895" spans="1:32" ht="12.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row>
    <row r="896" spans="1:32" ht="12.9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row>
    <row r="897" spans="1:32" ht="12.9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row>
    <row r="898" spans="1:32" ht="12.9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row>
    <row r="899" spans="1:32" ht="12.9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row>
    <row r="900" spans="1:32" ht="12.9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row>
    <row r="901" spans="1:32" ht="12.9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row>
    <row r="902" spans="1:32" ht="12.9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row>
    <row r="903" spans="1:32" ht="12.9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row>
    <row r="904" spans="1:32" ht="12.9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row>
    <row r="905" spans="1:32" ht="12.9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row>
    <row r="906" spans="1:32" ht="12.9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row>
    <row r="907" spans="1:32" ht="12.9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row>
    <row r="908" spans="1:32" ht="12.9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row>
    <row r="909" spans="1:32" ht="12.9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row>
    <row r="910" spans="1:32" ht="12.9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row>
    <row r="911" spans="1:32" ht="12.9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row>
    <row r="912" spans="1:32" ht="12.9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row>
    <row r="913" spans="1:32" ht="12.9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row>
    <row r="914" spans="1:32" ht="12.9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row>
    <row r="915" spans="1:32" ht="12.9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row>
    <row r="916" spans="1:32" ht="12.9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row>
    <row r="917" spans="1:32" ht="12.9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row>
    <row r="918" spans="1:32" ht="12.9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row>
    <row r="919" spans="1:32" ht="12.9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row>
    <row r="920" spans="1:32" ht="12.9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row>
    <row r="921" spans="1:32" ht="12.9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row>
    <row r="922" spans="1:32" ht="12.9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row>
    <row r="923" spans="1:32" ht="12.9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row>
    <row r="924" spans="1:32" ht="12.9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row>
    <row r="925" spans="1:32" ht="12.9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row>
    <row r="926" spans="1:32" ht="12.9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row>
    <row r="927" spans="1:32" ht="12.9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row>
    <row r="928" spans="1:32" ht="12.9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row>
    <row r="929" spans="1:32" ht="12.9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row>
    <row r="930" spans="1:32" ht="12.9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row>
    <row r="931" spans="1:32" ht="12.9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row>
    <row r="932" spans="1:32" ht="12.9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row>
    <row r="933" spans="1:32" ht="12.9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row>
    <row r="934" spans="1:32" ht="12.9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row>
    <row r="935" spans="1:32" ht="12.9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row>
    <row r="936" spans="1:32" ht="12.9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row>
    <row r="937" spans="1:32" ht="12.9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row>
    <row r="938" spans="1:32" ht="12.9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row>
    <row r="939" spans="1:32" ht="12.9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row>
    <row r="940" spans="1:32" ht="12.9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row>
    <row r="941" spans="1:32" ht="12.9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row>
    <row r="942" spans="1:32" ht="12.9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row>
    <row r="943" spans="1:32" ht="12.9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row>
    <row r="944" spans="1:32" ht="12.9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row>
    <row r="945" spans="1:32" ht="12.9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row>
    <row r="946" spans="1:32" ht="12.9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row>
    <row r="947" spans="1:32" ht="12.9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row>
    <row r="948" spans="1:32" ht="12.9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row>
    <row r="949" spans="1:32" ht="12.9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row>
    <row r="950" spans="1:32" ht="12.9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row>
    <row r="951" spans="1:32" ht="12.9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row>
    <row r="952" spans="1:32" ht="12.9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row>
    <row r="953" spans="1:32" ht="12.9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row>
    <row r="954" spans="1:32" ht="12.9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row>
    <row r="955" spans="1:32" ht="12.9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row>
    <row r="956" spans="1:32" ht="12.9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row>
    <row r="957" spans="1:32" ht="12.9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row>
    <row r="958" spans="1:32" ht="12.9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row>
    <row r="959" spans="1:32" ht="12.9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row>
    <row r="960" spans="1:32" ht="12.9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row>
    <row r="961" spans="1:32" ht="12.9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row>
    <row r="962" spans="1:32" ht="12.9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row>
    <row r="963" spans="1:32" ht="12.9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row>
    <row r="964" spans="1:32" ht="12.9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row>
    <row r="965" spans="1:32" ht="12.9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row>
    <row r="966" spans="1:32" ht="12.9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row>
    <row r="967" spans="1:32" ht="12.9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row>
    <row r="968" spans="1:32" ht="12.9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row>
    <row r="969" spans="1:32" ht="12.9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row>
    <row r="970" spans="1:32" ht="12.9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row>
    <row r="971" spans="1:32" ht="12.9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row>
    <row r="972" spans="1:32" ht="12.9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row>
    <row r="973" spans="1:32" ht="12.9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row>
    <row r="974" spans="1:32" ht="12.9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row>
    <row r="975" spans="1:32" ht="12.9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row>
    <row r="976" spans="1:32" ht="12.9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row>
    <row r="977" spans="1:32" ht="12.9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row>
    <row r="978" spans="1:32" ht="12.9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row>
    <row r="979" spans="1:32" ht="12.9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row>
    <row r="980" spans="1:32" ht="12.9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row>
    <row r="981" spans="1:32" ht="12.9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row>
    <row r="982" spans="1:32" ht="12.9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row>
    <row r="983" spans="1:32" ht="12.9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row>
    <row r="984" spans="1:32" ht="12.9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row>
    <row r="985" spans="1:32" ht="12.9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row>
    <row r="986" spans="1:32" ht="12.9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row>
    <row r="987" spans="1:32" ht="12.9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row>
    <row r="988" spans="1:32" ht="12.9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row>
    <row r="989" spans="1:32" ht="12.9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row>
    <row r="990" spans="1:32" ht="12.9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row>
    <row r="991" spans="1:32" ht="12.9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row>
    <row r="992" spans="1:32" ht="12.9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row>
    <row r="993" spans="1:32" ht="12.9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row>
    <row r="994" spans="1:32" ht="12.9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row>
    <row r="995" spans="1:32" ht="12.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row>
    <row r="996" spans="1:32" ht="12.9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row>
    <row r="997" spans="1:32" ht="12.9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row>
    <row r="998" spans="1:32" ht="12.9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row>
    <row r="999" spans="1:32" ht="12.9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row>
    <row r="1000" spans="1:32" ht="12.9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row>
    <row r="1001" spans="1:32" ht="12.9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row>
    <row r="1002" spans="1:32" ht="12.9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row>
    <row r="1003" spans="1:32" ht="12.95">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row>
    <row r="1004" spans="1:32" ht="12.95">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row>
    <row r="1005" spans="1:32" ht="12.95">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row>
    <row r="1006" spans="1:32" ht="12.95">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row>
  </sheetData>
  <sheetProtection algorithmName="SHA-512" hashValue="cC3xf2ZdwqIJB4N4a+6ql+1WznXWHvPcqCBiZqHEYh3dXkUCNVrJRmiMqYkom6ZEtp9TCTVgFxoSSYXtrCfPPg==" saltValue="E9tUJWaCP4a5qzRCw2v++A==" spinCount="100000" sheet="1" formatCells="0" formatColumns="0" formatRows="0" insertHyperlinks="0"/>
  <mergeCells count="111">
    <mergeCell ref="O30:O31"/>
    <mergeCell ref="Q30:Q31"/>
    <mergeCell ref="S30:S31"/>
    <mergeCell ref="U30:U31"/>
    <mergeCell ref="E30:E31"/>
    <mergeCell ref="G30:G31"/>
    <mergeCell ref="I30:I31"/>
    <mergeCell ref="K30:K31"/>
    <mergeCell ref="M30:M31"/>
    <mergeCell ref="O24:O25"/>
    <mergeCell ref="Q24:Q25"/>
    <mergeCell ref="S24:S25"/>
    <mergeCell ref="U24:U25"/>
    <mergeCell ref="C27:C28"/>
    <mergeCell ref="E27:E28"/>
    <mergeCell ref="G27:G28"/>
    <mergeCell ref="I27:I28"/>
    <mergeCell ref="K27:K28"/>
    <mergeCell ref="M27:M28"/>
    <mergeCell ref="O27:O28"/>
    <mergeCell ref="Q27:Q28"/>
    <mergeCell ref="S27:S28"/>
    <mergeCell ref="U27:U28"/>
    <mergeCell ref="E24:E25"/>
    <mergeCell ref="G24:G25"/>
    <mergeCell ref="I24:I25"/>
    <mergeCell ref="K24:K25"/>
    <mergeCell ref="M24:M25"/>
    <mergeCell ref="O18:O19"/>
    <mergeCell ref="Q18:Q19"/>
    <mergeCell ref="S18:S19"/>
    <mergeCell ref="U18:U19"/>
    <mergeCell ref="C21:C22"/>
    <mergeCell ref="E21:E22"/>
    <mergeCell ref="G21:G22"/>
    <mergeCell ref="I21:I22"/>
    <mergeCell ref="K21:K22"/>
    <mergeCell ref="M21:M22"/>
    <mergeCell ref="O21:O22"/>
    <mergeCell ref="Q21:Q22"/>
    <mergeCell ref="S21:S22"/>
    <mergeCell ref="U21:U22"/>
    <mergeCell ref="E18:E19"/>
    <mergeCell ref="G18:G19"/>
    <mergeCell ref="I18:I19"/>
    <mergeCell ref="K18:K19"/>
    <mergeCell ref="M18:M19"/>
    <mergeCell ref="Q6:Q7"/>
    <mergeCell ref="O12:O13"/>
    <mergeCell ref="Q12:Q13"/>
    <mergeCell ref="S12:S13"/>
    <mergeCell ref="U12:U13"/>
    <mergeCell ref="C15:C16"/>
    <mergeCell ref="E15:E16"/>
    <mergeCell ref="G15:G16"/>
    <mergeCell ref="I15:I16"/>
    <mergeCell ref="K15:K16"/>
    <mergeCell ref="M15:M16"/>
    <mergeCell ref="O15:O16"/>
    <mergeCell ref="Q15:Q16"/>
    <mergeCell ref="S15:S16"/>
    <mergeCell ref="U15:U16"/>
    <mergeCell ref="E12:E13"/>
    <mergeCell ref="G12:G13"/>
    <mergeCell ref="I12:I13"/>
    <mergeCell ref="K12:K13"/>
    <mergeCell ref="M12:M13"/>
    <mergeCell ref="G6:G7"/>
    <mergeCell ref="I6:I7"/>
    <mergeCell ref="K6:K7"/>
    <mergeCell ref="E9:E10"/>
    <mergeCell ref="G9:G10"/>
    <mergeCell ref="I9:I10"/>
    <mergeCell ref="K9:K10"/>
    <mergeCell ref="M6:M7"/>
    <mergeCell ref="O6:O7"/>
    <mergeCell ref="B1:U1"/>
    <mergeCell ref="M3:M4"/>
    <mergeCell ref="O3:O4"/>
    <mergeCell ref="Q3:Q4"/>
    <mergeCell ref="S3:S4"/>
    <mergeCell ref="U3:U4"/>
    <mergeCell ref="I3:I4"/>
    <mergeCell ref="K3:K4"/>
    <mergeCell ref="C3:C4"/>
    <mergeCell ref="E3:E4"/>
    <mergeCell ref="G3:G4"/>
    <mergeCell ref="S6:S7"/>
    <mergeCell ref="U6:U7"/>
    <mergeCell ref="M9:M10"/>
    <mergeCell ref="O9:O10"/>
    <mergeCell ref="Q9:Q10"/>
    <mergeCell ref="S9:S10"/>
    <mergeCell ref="U9:U10"/>
    <mergeCell ref="E6:E7"/>
    <mergeCell ref="A28:A29"/>
    <mergeCell ref="A31:A32"/>
    <mergeCell ref="A4:A5"/>
    <mergeCell ref="A7:A8"/>
    <mergeCell ref="C6:C7"/>
    <mergeCell ref="C9:C10"/>
    <mergeCell ref="C12:C13"/>
    <mergeCell ref="C18:C19"/>
    <mergeCell ref="C24:C25"/>
    <mergeCell ref="C30:C31"/>
    <mergeCell ref="A13:A14"/>
    <mergeCell ref="A16:A17"/>
    <mergeCell ref="A19:A20"/>
    <mergeCell ref="A22:A23"/>
    <mergeCell ref="A25:A26"/>
    <mergeCell ref="A10:A11"/>
  </mergeCells>
  <pageMargins left="0.70866141732283472" right="0.70866141732283472" top="0.74803149606299213" bottom="0.74803149606299213" header="0.31496062992125984" footer="0.31496062992125984"/>
  <pageSetup paperSize="9" scale="39" fitToHeight="0" orientation="landscape" r:id="rId1"/>
  <headerFooter>
    <oddHeader>&amp;F</oddHeader>
    <oddFooter>&amp;L&amp;D&amp;CEASYUDA - ad opera di Enza Luana Indelicato USR 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1BEE-94B8-426A-9FD2-C0FE31E4C191}">
  <sheetPr>
    <tabColor rgb="FFFF0000"/>
    <outlinePr summaryBelow="0" summaryRight="0"/>
    <pageSetUpPr fitToPage="1"/>
  </sheetPr>
  <dimension ref="A1:AB861"/>
  <sheetViews>
    <sheetView zoomScale="40" zoomScaleNormal="40" workbookViewId="0">
      <selection activeCell="G9" sqref="G9"/>
    </sheetView>
  </sheetViews>
  <sheetFormatPr defaultColWidth="12.5703125" defaultRowHeight="15.75" customHeight="1"/>
  <cols>
    <col min="1" max="1" width="17.140625" style="15" customWidth="1"/>
    <col min="2" max="2" width="24.7109375" style="15" customWidth="1"/>
    <col min="3" max="3" width="43.85546875" style="15" customWidth="1"/>
    <col min="4" max="4" width="24.7109375" style="15" customWidth="1"/>
    <col min="5" max="5" width="21.28515625" style="15" customWidth="1"/>
    <col min="6" max="6" width="44.85546875" style="15" customWidth="1"/>
    <col min="7" max="7" width="45.5703125" style="15" customWidth="1"/>
    <col min="8" max="8" width="46.42578125" style="15" customWidth="1"/>
    <col min="9" max="9" width="36.85546875" style="15" customWidth="1"/>
    <col min="10" max="10" width="40.5703125" style="15" customWidth="1"/>
    <col min="11" max="16384" width="12.5703125" style="15"/>
  </cols>
  <sheetData>
    <row r="1" spans="1:28" ht="27.6">
      <c r="A1" s="529" t="s">
        <v>83</v>
      </c>
      <c r="B1" s="530"/>
      <c r="C1" s="608"/>
      <c r="D1" s="608"/>
      <c r="E1" s="608"/>
      <c r="F1" s="608"/>
      <c r="G1" s="608"/>
      <c r="H1" s="608"/>
      <c r="I1" s="608"/>
      <c r="J1" s="609"/>
      <c r="K1" s="16"/>
      <c r="L1" s="16"/>
      <c r="M1" s="16"/>
      <c r="N1" s="16"/>
      <c r="O1" s="16"/>
      <c r="P1" s="16"/>
      <c r="Q1" s="16"/>
      <c r="R1" s="16"/>
      <c r="S1" s="16"/>
      <c r="T1" s="16"/>
      <c r="U1" s="16"/>
      <c r="V1" s="16"/>
      <c r="W1" s="16"/>
      <c r="X1" s="16"/>
      <c r="Y1" s="16"/>
      <c r="Z1" s="16"/>
      <c r="AA1" s="16"/>
      <c r="AB1" s="16"/>
    </row>
    <row r="2" spans="1:28" ht="20.100000000000001">
      <c r="A2" s="531" t="s">
        <v>84</v>
      </c>
      <c r="B2" s="532"/>
      <c r="C2" s="610"/>
      <c r="D2" s="610"/>
      <c r="E2" s="610"/>
      <c r="F2" s="611"/>
      <c r="G2" s="533" t="s">
        <v>85</v>
      </c>
      <c r="H2" s="610"/>
      <c r="I2" s="610"/>
      <c r="J2" s="612"/>
      <c r="K2" s="16"/>
      <c r="L2" s="16"/>
      <c r="M2" s="16"/>
      <c r="N2" s="16"/>
      <c r="O2" s="16"/>
      <c r="P2" s="16"/>
      <c r="Q2" s="16"/>
      <c r="R2" s="16"/>
      <c r="S2" s="16"/>
      <c r="T2" s="16"/>
      <c r="U2" s="16"/>
      <c r="V2" s="16"/>
      <c r="W2" s="16"/>
      <c r="X2" s="16"/>
      <c r="Y2" s="16"/>
      <c r="Z2" s="16"/>
      <c r="AA2" s="16"/>
      <c r="AB2" s="16"/>
    </row>
    <row r="3" spans="1:28" ht="81" customHeight="1">
      <c r="A3" s="534">
        <f>'Impianto di base'!B6</f>
        <v>0</v>
      </c>
      <c r="B3" s="535"/>
      <c r="C3" s="536"/>
      <c r="D3" s="536"/>
      <c r="E3" s="537"/>
      <c r="F3" s="538"/>
      <c r="G3" s="539">
        <f>'Impianto di base'!B7</f>
        <v>0</v>
      </c>
      <c r="H3" s="540"/>
      <c r="I3" s="540"/>
      <c r="J3" s="541"/>
      <c r="K3" s="16"/>
      <c r="L3" s="16"/>
      <c r="M3" s="16"/>
      <c r="N3" s="16"/>
      <c r="O3" s="16"/>
      <c r="P3" s="16"/>
      <c r="Q3" s="16"/>
      <c r="R3" s="16"/>
      <c r="S3" s="16"/>
      <c r="T3" s="16"/>
      <c r="U3" s="16"/>
      <c r="V3" s="16"/>
      <c r="W3" s="16"/>
      <c r="X3" s="16"/>
      <c r="Y3" s="16"/>
      <c r="Z3" s="16"/>
      <c r="AA3" s="16"/>
      <c r="AB3" s="16"/>
    </row>
    <row r="4" spans="1:28" ht="15">
      <c r="A4" s="542" t="s">
        <v>86</v>
      </c>
      <c r="B4" s="527" t="s">
        <v>87</v>
      </c>
      <c r="C4" s="543" t="s">
        <v>88</v>
      </c>
      <c r="D4" s="543" t="s">
        <v>89</v>
      </c>
      <c r="E4" s="544" t="s">
        <v>90</v>
      </c>
      <c r="F4" s="546" t="s">
        <v>91</v>
      </c>
      <c r="G4" s="547" t="s">
        <v>92</v>
      </c>
      <c r="H4" s="613"/>
      <c r="I4" s="613"/>
      <c r="J4" s="614"/>
      <c r="K4" s="32"/>
      <c r="L4" s="32"/>
      <c r="M4" s="32"/>
      <c r="N4" s="32"/>
      <c r="O4" s="32"/>
      <c r="P4" s="32"/>
      <c r="Q4" s="32"/>
      <c r="R4" s="32"/>
      <c r="S4" s="32"/>
      <c r="T4" s="32"/>
      <c r="U4" s="32"/>
      <c r="V4" s="32"/>
      <c r="W4" s="32"/>
      <c r="X4" s="32"/>
      <c r="Y4" s="32"/>
      <c r="Z4" s="32"/>
      <c r="AA4" s="32"/>
      <c r="AB4" s="32"/>
    </row>
    <row r="5" spans="1:28" ht="24" customHeight="1">
      <c r="A5" s="615"/>
      <c r="B5" s="528"/>
      <c r="C5" s="616"/>
      <c r="D5" s="616" t="s">
        <v>93</v>
      </c>
      <c r="E5" s="545"/>
      <c r="F5" s="617"/>
      <c r="G5" s="162" t="s">
        <v>94</v>
      </c>
      <c r="H5" s="162" t="s">
        <v>95</v>
      </c>
      <c r="I5" s="162" t="s">
        <v>96</v>
      </c>
      <c r="J5" s="163" t="s">
        <v>97</v>
      </c>
      <c r="K5" s="32"/>
      <c r="L5" s="32"/>
      <c r="M5" s="32"/>
      <c r="N5" s="32"/>
      <c r="O5" s="32"/>
      <c r="P5" s="32"/>
      <c r="Q5" s="32"/>
      <c r="R5" s="32"/>
      <c r="S5" s="32"/>
      <c r="T5" s="32"/>
      <c r="U5" s="32"/>
      <c r="V5" s="32"/>
      <c r="W5" s="32"/>
      <c r="X5" s="32"/>
      <c r="Y5" s="32"/>
      <c r="Z5" s="32"/>
      <c r="AA5" s="32"/>
      <c r="AB5" s="32"/>
    </row>
    <row r="6" spans="1:28" ht="93">
      <c r="A6" s="164" t="s">
        <v>98</v>
      </c>
      <c r="B6" s="165" t="s">
        <v>33</v>
      </c>
      <c r="C6" s="594" t="s">
        <v>13</v>
      </c>
      <c r="D6" s="594"/>
      <c r="E6" s="167" t="s">
        <v>44</v>
      </c>
      <c r="F6" s="166" t="s">
        <v>43</v>
      </c>
      <c r="G6" s="168" t="s">
        <v>99</v>
      </c>
      <c r="H6" s="169" t="s">
        <v>100</v>
      </c>
      <c r="I6" s="169" t="s">
        <v>101</v>
      </c>
      <c r="J6" s="169" t="s">
        <v>102</v>
      </c>
      <c r="K6" s="32"/>
      <c r="L6" s="32"/>
      <c r="M6" s="32"/>
      <c r="N6" s="32"/>
      <c r="O6" s="32"/>
      <c r="P6" s="32"/>
      <c r="Q6" s="32"/>
      <c r="R6" s="32"/>
      <c r="S6" s="32"/>
      <c r="T6" s="32"/>
      <c r="U6" s="32"/>
      <c r="V6" s="32"/>
      <c r="W6" s="32"/>
      <c r="X6" s="32"/>
      <c r="Y6" s="32"/>
      <c r="Z6" s="32"/>
      <c r="AA6" s="32"/>
      <c r="AB6" s="32"/>
    </row>
    <row r="7" spans="1:28" ht="15.6">
      <c r="A7" s="524" t="s">
        <v>45</v>
      </c>
      <c r="B7" s="274">
        <f>Fasi_UDA!C7</f>
        <v>0</v>
      </c>
      <c r="C7" s="522">
        <f>Fasi_UDA!I7</f>
        <v>0</v>
      </c>
      <c r="D7" s="522" t="e">
        <f>Fasi_UDA!J7</f>
        <v>#N/A</v>
      </c>
      <c r="E7" s="170" t="str">
        <f>Fasi_UDA!K9</f>
        <v>Selezionare tra:</v>
      </c>
      <c r="F7" s="171">
        <f>Fasi_UDA!I9</f>
        <v>0</v>
      </c>
      <c r="G7" s="181"/>
      <c r="H7" s="181"/>
      <c r="I7" s="181"/>
      <c r="J7" s="182"/>
      <c r="K7" s="24"/>
      <c r="L7" s="24"/>
      <c r="M7" s="24"/>
      <c r="N7" s="24"/>
      <c r="O7" s="24"/>
      <c r="P7" s="24"/>
      <c r="Q7" s="24"/>
      <c r="R7" s="24"/>
      <c r="S7" s="24"/>
      <c r="T7" s="24"/>
      <c r="U7" s="24"/>
      <c r="V7" s="24"/>
      <c r="W7" s="24"/>
      <c r="X7" s="24"/>
      <c r="Y7" s="24"/>
      <c r="Z7" s="24"/>
      <c r="AA7" s="24"/>
      <c r="AB7" s="24"/>
    </row>
    <row r="8" spans="1:28" ht="15.6">
      <c r="A8" s="526"/>
      <c r="B8" s="274"/>
      <c r="C8" s="522"/>
      <c r="D8" s="522"/>
      <c r="E8" s="170" t="str">
        <f>Fasi_UDA!K11</f>
        <v>Selezionare tra:</v>
      </c>
      <c r="F8" s="171">
        <f>Fasi_UDA!I11</f>
        <v>0</v>
      </c>
      <c r="G8" s="183"/>
      <c r="H8" s="183"/>
      <c r="I8" s="183"/>
      <c r="J8" s="184"/>
      <c r="K8" s="24"/>
      <c r="L8" s="24"/>
      <c r="M8" s="24"/>
      <c r="N8" s="24"/>
      <c r="O8" s="24"/>
      <c r="P8" s="24"/>
      <c r="Q8" s="24"/>
      <c r="R8" s="24"/>
      <c r="S8" s="24"/>
      <c r="T8" s="24"/>
      <c r="U8" s="24"/>
      <c r="V8" s="24"/>
      <c r="W8" s="24"/>
      <c r="X8" s="24"/>
      <c r="Y8" s="24"/>
      <c r="Z8" s="24"/>
      <c r="AA8" s="24"/>
      <c r="AB8" s="24"/>
    </row>
    <row r="9" spans="1:28" ht="20.25" customHeight="1">
      <c r="A9" s="524">
        <f>Fasi_UDA!A9</f>
        <v>0</v>
      </c>
      <c r="B9" s="521">
        <f>Fasi_UDA!C14</f>
        <v>0</v>
      </c>
      <c r="C9" s="522">
        <f>Fasi_UDA!I13</f>
        <v>0</v>
      </c>
      <c r="D9" s="522" t="e">
        <f>Fasi_UDA!J13</f>
        <v>#N/A</v>
      </c>
      <c r="E9" s="170" t="str">
        <f>Fasi_UDA!K14</f>
        <v>Selezionare tra:</v>
      </c>
      <c r="F9" s="171">
        <f>Fasi_UDA!I14</f>
        <v>0</v>
      </c>
      <c r="G9" s="181"/>
      <c r="H9" s="181"/>
      <c r="I9" s="181"/>
      <c r="J9" s="182"/>
      <c r="K9" s="24"/>
      <c r="L9" s="24"/>
      <c r="M9" s="24"/>
      <c r="N9" s="24"/>
      <c r="O9" s="24"/>
      <c r="P9" s="24"/>
      <c r="Q9" s="24"/>
      <c r="R9" s="24"/>
      <c r="S9" s="24"/>
      <c r="T9" s="24"/>
      <c r="U9" s="24"/>
      <c r="V9" s="24"/>
      <c r="W9" s="24"/>
      <c r="X9" s="24"/>
      <c r="Y9" s="24"/>
      <c r="Z9" s="24"/>
      <c r="AA9" s="24"/>
      <c r="AB9" s="24"/>
    </row>
    <row r="10" spans="1:28" ht="21.6" customHeight="1">
      <c r="A10" s="525"/>
      <c r="B10" s="521"/>
      <c r="C10" s="522"/>
      <c r="D10" s="522"/>
      <c r="E10" s="170" t="str">
        <f>Fasi_UDA!K16</f>
        <v>Selezionare tra:</v>
      </c>
      <c r="F10" s="171">
        <f>Fasi_UDA!I16</f>
        <v>0</v>
      </c>
      <c r="G10" s="185"/>
      <c r="H10" s="185"/>
      <c r="I10" s="185"/>
      <c r="J10" s="186"/>
      <c r="K10" s="24"/>
      <c r="L10" s="24"/>
      <c r="M10" s="24"/>
      <c r="N10" s="24"/>
      <c r="O10" s="24"/>
      <c r="P10" s="24"/>
      <c r="Q10" s="24"/>
      <c r="R10" s="24"/>
      <c r="S10" s="24"/>
      <c r="T10" s="24"/>
      <c r="U10" s="24"/>
      <c r="V10" s="24"/>
      <c r="W10" s="24"/>
      <c r="X10" s="24"/>
      <c r="Y10" s="24"/>
      <c r="Z10" s="24"/>
      <c r="AA10" s="24"/>
      <c r="AB10" s="24"/>
    </row>
    <row r="11" spans="1:28" ht="20.100000000000001" customHeight="1">
      <c r="A11" s="525"/>
      <c r="B11" s="521"/>
      <c r="C11" s="554" t="str">
        <f>Fasi_UDA!I18</f>
        <v xml:space="preserve"> - </v>
      </c>
      <c r="D11" s="555"/>
      <c r="E11" s="552" t="str">
        <f>Fasi_UDA!K19</f>
        <v xml:space="preserve"> - </v>
      </c>
      <c r="F11" s="553" t="str">
        <f>Fasi_UDA!I19</f>
        <v xml:space="preserve"> - </v>
      </c>
      <c r="G11" s="521" t="str">
        <f>IF(F11=" - "," - ", "Lo studente collabora solo se sollecitato/aiutato da un compagno o dal docente rispettando solo in parte il ruolo e i tempi assegnati, svolgendo alcune parti del compito e non sempre comunicando in modo corretto. ")</f>
        <v xml:space="preserve"> - </v>
      </c>
      <c r="H11" s="521" t="str">
        <f>IF(F11=" - "," - ", "Lo studente collabora fornendo semplici contributi, rispetta sostanzialmente il ruolo e i tempi assegnati, svolgendo le parti elementari del compito e comunicando in modo quasi sempre corretto. ")</f>
        <v xml:space="preserve"> - </v>
      </c>
      <c r="I11" s="521" t="str">
        <f>IF(F11=" - "," - ", "Lo studente collabora attivamente fornendo validi contributi, rispetta in modo diligente il ruolo e i tempi assegnati, svolgendo parti importanti del compito e comunicando in modo corretto. ")</f>
        <v xml:space="preserve"> - </v>
      </c>
      <c r="J11" s="551" t="str">
        <f>IF(F11=" - "," - ", "Lo studente coordina il lavoro di gruppo, fornisce contributi originali, gestisce i tempi e organizza lo svolgimento del compito tra i membri comunicando in modo costruttivo e aperto al dialogo. ")</f>
        <v xml:space="preserve"> - </v>
      </c>
      <c r="K11" s="24"/>
      <c r="L11" s="24"/>
      <c r="M11" s="24"/>
      <c r="N11" s="24"/>
      <c r="O11" s="24"/>
      <c r="P11" s="24"/>
      <c r="Q11" s="24"/>
      <c r="R11" s="24"/>
      <c r="S11" s="24"/>
      <c r="T11" s="24"/>
      <c r="U11" s="24"/>
      <c r="V11" s="24"/>
      <c r="W11" s="24"/>
      <c r="X11" s="24"/>
      <c r="Y11" s="24"/>
      <c r="Z11" s="24"/>
      <c r="AA11" s="24"/>
      <c r="AB11" s="24"/>
    </row>
    <row r="12" spans="1:28" ht="15.6">
      <c r="A12" s="526"/>
      <c r="B12" s="521"/>
      <c r="C12" s="556"/>
      <c r="D12" s="557"/>
      <c r="E12" s="552"/>
      <c r="F12" s="553"/>
      <c r="G12" s="521"/>
      <c r="H12" s="521"/>
      <c r="I12" s="521"/>
      <c r="J12" s="551"/>
      <c r="K12" s="24"/>
      <c r="L12" s="24"/>
      <c r="M12" s="24"/>
      <c r="N12" s="24"/>
      <c r="O12" s="24"/>
      <c r="P12" s="24"/>
      <c r="Q12" s="24"/>
      <c r="R12" s="24"/>
      <c r="S12" s="24"/>
      <c r="T12" s="24"/>
      <c r="U12" s="24"/>
      <c r="V12" s="24"/>
      <c r="W12" s="24"/>
      <c r="X12" s="24"/>
      <c r="Y12" s="24"/>
      <c r="Z12" s="24"/>
      <c r="AA12" s="24"/>
      <c r="AB12" s="24"/>
    </row>
    <row r="13" spans="1:28" ht="15.6">
      <c r="A13" s="548" t="s">
        <v>70</v>
      </c>
      <c r="B13" s="521">
        <f>Fasi_UDA!C23</f>
        <v>0</v>
      </c>
      <c r="C13" s="522">
        <f>Fasi_UDA!I23</f>
        <v>0</v>
      </c>
      <c r="D13" s="522" t="e">
        <f>Fasi_UDA!J23</f>
        <v>#N/A</v>
      </c>
      <c r="E13" s="172" t="str">
        <f>Fasi_UDA!K25</f>
        <v>Selezionare tra:</v>
      </c>
      <c r="F13" s="173">
        <f>Fasi_UDA!I25</f>
        <v>0</v>
      </c>
      <c r="G13" s="187"/>
      <c r="H13" s="187"/>
      <c r="I13" s="187"/>
      <c r="J13" s="188"/>
      <c r="K13" s="24"/>
      <c r="L13" s="24"/>
      <c r="M13" s="24"/>
      <c r="N13" s="24"/>
      <c r="O13" s="24"/>
      <c r="P13" s="24"/>
      <c r="Q13" s="24"/>
      <c r="R13" s="24"/>
      <c r="S13" s="24"/>
      <c r="T13" s="24"/>
      <c r="U13" s="24"/>
      <c r="V13" s="24"/>
      <c r="W13" s="24"/>
      <c r="X13" s="24"/>
      <c r="Y13" s="24"/>
      <c r="Z13" s="24"/>
      <c r="AA13" s="24"/>
      <c r="AB13" s="24"/>
    </row>
    <row r="14" spans="1:28" ht="15.6">
      <c r="A14" s="549"/>
      <c r="B14" s="521"/>
      <c r="C14" s="522"/>
      <c r="D14" s="522"/>
      <c r="E14" s="170" t="str">
        <f>Fasi_UDA!K27</f>
        <v>Selezionare tra:</v>
      </c>
      <c r="F14" s="171">
        <f>Fasi_UDA!I27</f>
        <v>0</v>
      </c>
      <c r="G14" s="183"/>
      <c r="H14" s="183"/>
      <c r="I14" s="183"/>
      <c r="J14" s="184"/>
      <c r="K14" s="16"/>
      <c r="L14" s="16"/>
      <c r="M14" s="16"/>
      <c r="N14" s="16"/>
      <c r="O14" s="16"/>
      <c r="P14" s="16"/>
      <c r="Q14" s="16"/>
      <c r="R14" s="16"/>
      <c r="S14" s="16"/>
      <c r="T14" s="16"/>
      <c r="U14" s="16"/>
      <c r="V14" s="16"/>
      <c r="W14" s="16"/>
      <c r="X14" s="16"/>
      <c r="Y14" s="16"/>
      <c r="Z14" s="16"/>
      <c r="AA14" s="16"/>
      <c r="AB14" s="16"/>
    </row>
    <row r="15" spans="1:28" ht="15.6">
      <c r="A15" s="548">
        <f>Fasi_UDA!A25</f>
        <v>0</v>
      </c>
      <c r="B15" s="521">
        <f>Fasi_UDA!C30</f>
        <v>0</v>
      </c>
      <c r="C15" s="522">
        <f>Fasi_UDA!I29</f>
        <v>0</v>
      </c>
      <c r="D15" s="522" t="e">
        <f>Fasi_UDA!J29</f>
        <v>#N/A</v>
      </c>
      <c r="E15" s="170" t="str">
        <f>Fasi_UDA!K30</f>
        <v>Selezionare tra:</v>
      </c>
      <c r="F15" s="171">
        <f>Fasi_UDA!I30</f>
        <v>0</v>
      </c>
      <c r="G15" s="181"/>
      <c r="H15" s="181"/>
      <c r="I15" s="181"/>
      <c r="J15" s="182"/>
      <c r="K15" s="16"/>
      <c r="L15" s="16"/>
      <c r="M15" s="16"/>
      <c r="N15" s="16"/>
      <c r="O15" s="16"/>
      <c r="P15" s="16"/>
      <c r="Q15" s="16"/>
      <c r="R15" s="16"/>
      <c r="S15" s="16"/>
      <c r="T15" s="16"/>
      <c r="U15" s="16"/>
      <c r="V15" s="16"/>
      <c r="W15" s="16"/>
      <c r="X15" s="16"/>
      <c r="Y15" s="16"/>
      <c r="Z15" s="16"/>
      <c r="AA15" s="16"/>
      <c r="AB15" s="16"/>
    </row>
    <row r="16" spans="1:28" ht="15.6">
      <c r="A16" s="550"/>
      <c r="B16" s="521"/>
      <c r="C16" s="522"/>
      <c r="D16" s="522"/>
      <c r="E16" s="170" t="str">
        <f>Fasi_UDA!K32</f>
        <v>Selezionare tra:</v>
      </c>
      <c r="F16" s="171">
        <f>Fasi_UDA!I32</f>
        <v>0</v>
      </c>
      <c r="G16" s="183"/>
      <c r="H16" s="183"/>
      <c r="I16" s="183"/>
      <c r="J16" s="184"/>
      <c r="K16" s="16"/>
      <c r="L16" s="16"/>
      <c r="M16" s="16"/>
      <c r="N16" s="16"/>
      <c r="O16" s="16"/>
      <c r="P16" s="16"/>
      <c r="Q16" s="16"/>
      <c r="R16" s="16"/>
      <c r="S16" s="16"/>
      <c r="T16" s="16"/>
      <c r="U16" s="16"/>
      <c r="V16" s="16"/>
      <c r="W16" s="16"/>
      <c r="X16" s="16"/>
      <c r="Y16" s="16"/>
      <c r="Z16" s="16"/>
      <c r="AA16" s="16"/>
      <c r="AB16" s="16"/>
    </row>
    <row r="17" spans="1:28" ht="15.6">
      <c r="A17" s="550"/>
      <c r="B17" s="521"/>
      <c r="C17" s="554" t="str">
        <f>Fasi_UDA!I34</f>
        <v xml:space="preserve"> - </v>
      </c>
      <c r="D17" s="555"/>
      <c r="E17" s="552" t="str">
        <f>Fasi_UDA!K35</f>
        <v xml:space="preserve"> - </v>
      </c>
      <c r="F17" s="553" t="str">
        <f>Fasi_UDA!I35</f>
        <v xml:space="preserve"> - </v>
      </c>
      <c r="G17" s="521" t="str">
        <f>IF(F17=" - "," - ", "Lo studente collabora solo se sollecitato/aiutato da un compagno o dal docente rispettando solo in parte il ruolo e i tempi assegnati, svolgendo alcune parti del compito e non sempre comunicando in modo corretto. ")</f>
        <v xml:space="preserve"> - </v>
      </c>
      <c r="H17" s="521" t="str">
        <f>IF(F17=" - "," - ", "Lo studente collabora fornendo semplici contributi, rispetta sostanzialmente il ruolo e i tempi assegnati, svolgendo le parti elementari del compito e comunicando in modo quasi sempre corretto. ")</f>
        <v xml:space="preserve"> - </v>
      </c>
      <c r="I17" s="521" t="str">
        <f>IF(F17=" - "," - ", "Lo studente collabora attivamente fornendo validi contributi, rispetta in modo diligente il ruolo e i tempi assegnati, svolgendo parti importanti del compito e comunicando in modo corretto. ")</f>
        <v xml:space="preserve"> - </v>
      </c>
      <c r="J17" s="551" t="str">
        <f>IF(F17=" - "," - ", "Lo studente coordina il lavoro di gruppo, fornisce contributi originali, gestisce i tempi e organizza lo svolgimento del compito tra i membri comunicando in modo costruttivo e aperto al dialogo. ")</f>
        <v xml:space="preserve"> - </v>
      </c>
      <c r="K17" s="16"/>
      <c r="L17" s="16"/>
      <c r="M17" s="16"/>
      <c r="N17" s="16"/>
      <c r="O17" s="16"/>
      <c r="P17" s="16"/>
      <c r="Q17" s="16"/>
      <c r="R17" s="16"/>
      <c r="S17" s="16"/>
      <c r="T17" s="16"/>
      <c r="U17" s="16"/>
      <c r="V17" s="16"/>
      <c r="W17" s="16"/>
      <c r="X17" s="16"/>
      <c r="Y17" s="16"/>
      <c r="Z17" s="16"/>
      <c r="AA17" s="16"/>
      <c r="AB17" s="16"/>
    </row>
    <row r="18" spans="1:28" ht="15.6">
      <c r="A18" s="549"/>
      <c r="B18" s="521"/>
      <c r="C18" s="556"/>
      <c r="D18" s="557"/>
      <c r="E18" s="552"/>
      <c r="F18" s="553"/>
      <c r="G18" s="521"/>
      <c r="H18" s="521"/>
      <c r="I18" s="521"/>
      <c r="J18" s="551"/>
      <c r="K18" s="16"/>
      <c r="L18" s="16"/>
      <c r="M18" s="16"/>
      <c r="N18" s="16"/>
      <c r="O18" s="16"/>
      <c r="P18" s="16"/>
      <c r="Q18" s="16"/>
      <c r="R18" s="16"/>
      <c r="S18" s="16"/>
      <c r="T18" s="16"/>
      <c r="U18" s="16"/>
      <c r="V18" s="16"/>
      <c r="W18" s="16"/>
      <c r="X18" s="16"/>
      <c r="Y18" s="16"/>
      <c r="Z18" s="16"/>
      <c r="AA18" s="16"/>
      <c r="AB18" s="16"/>
    </row>
    <row r="19" spans="1:28" ht="15.6">
      <c r="A19" s="518" t="s">
        <v>71</v>
      </c>
      <c r="B19" s="521">
        <f>Fasi_UDA!C39</f>
        <v>0</v>
      </c>
      <c r="C19" s="522">
        <f>Fasi_UDA!I39</f>
        <v>0</v>
      </c>
      <c r="D19" s="522" t="e">
        <f>Fasi_UDA!J39</f>
        <v>#N/A</v>
      </c>
      <c r="E19" s="170" t="str">
        <f>Fasi_UDA!K41</f>
        <v>Selezionare tra:</v>
      </c>
      <c r="F19" s="171">
        <f>Fasi_UDA!I41</f>
        <v>0</v>
      </c>
      <c r="G19" s="181"/>
      <c r="H19" s="181"/>
      <c r="I19" s="181"/>
      <c r="J19" s="182"/>
      <c r="K19" s="16"/>
      <c r="L19" s="16"/>
      <c r="M19" s="16"/>
      <c r="N19" s="16"/>
      <c r="O19" s="16"/>
      <c r="P19" s="16"/>
      <c r="Q19" s="16"/>
      <c r="R19" s="16"/>
      <c r="S19" s="16"/>
      <c r="T19" s="16"/>
      <c r="U19" s="16"/>
      <c r="V19" s="16"/>
      <c r="W19" s="16"/>
      <c r="X19" s="16"/>
      <c r="Y19" s="16"/>
      <c r="Z19" s="16"/>
      <c r="AA19" s="16"/>
      <c r="AB19" s="16"/>
    </row>
    <row r="20" spans="1:28" ht="21" customHeight="1">
      <c r="A20" s="523"/>
      <c r="B20" s="521"/>
      <c r="C20" s="522"/>
      <c r="D20" s="522"/>
      <c r="E20" s="170" t="str">
        <f>Fasi_UDA!K43</f>
        <v>Selezionare tra:</v>
      </c>
      <c r="F20" s="171">
        <f>Fasi_UDA!I43</f>
        <v>0</v>
      </c>
      <c r="G20" s="183"/>
      <c r="H20" s="183"/>
      <c r="I20" s="183"/>
      <c r="J20" s="184"/>
      <c r="K20" s="16"/>
      <c r="L20" s="16"/>
      <c r="M20" s="16"/>
      <c r="N20" s="16"/>
      <c r="O20" s="16"/>
      <c r="P20" s="16"/>
      <c r="Q20" s="16"/>
      <c r="R20" s="16"/>
      <c r="S20" s="16"/>
      <c r="T20" s="16"/>
      <c r="U20" s="16"/>
      <c r="V20" s="16"/>
      <c r="W20" s="16"/>
      <c r="X20" s="16"/>
      <c r="Y20" s="16"/>
      <c r="Z20" s="16"/>
      <c r="AA20" s="16"/>
      <c r="AB20" s="16"/>
    </row>
    <row r="21" spans="1:28" ht="15.6">
      <c r="A21" s="518">
        <f>Fasi_UDA!A41</f>
        <v>0</v>
      </c>
      <c r="B21" s="521">
        <f>Fasi_UDA!C46</f>
        <v>0</v>
      </c>
      <c r="C21" s="522">
        <f>Fasi_UDA!I45</f>
        <v>0</v>
      </c>
      <c r="D21" s="522" t="e">
        <f>Fasi_UDA!J45</f>
        <v>#N/A</v>
      </c>
      <c r="E21" s="170" t="str">
        <f>Fasi_UDA!K46</f>
        <v>Selezionare tra:</v>
      </c>
      <c r="F21" s="171">
        <f>Fasi_UDA!I46</f>
        <v>0</v>
      </c>
      <c r="G21" s="181"/>
      <c r="H21" s="181"/>
      <c r="I21" s="181"/>
      <c r="J21" s="182"/>
      <c r="K21" s="16"/>
      <c r="L21" s="16"/>
      <c r="M21" s="16"/>
      <c r="N21" s="16"/>
      <c r="O21" s="16"/>
      <c r="P21" s="16"/>
      <c r="Q21" s="16"/>
      <c r="R21" s="16"/>
      <c r="S21" s="16"/>
      <c r="T21" s="16"/>
      <c r="U21" s="16"/>
      <c r="V21" s="16"/>
      <c r="W21" s="16"/>
      <c r="X21" s="16"/>
      <c r="Y21" s="16"/>
      <c r="Z21" s="16"/>
      <c r="AA21" s="16"/>
      <c r="AB21" s="16"/>
    </row>
    <row r="22" spans="1:28" ht="28.5" customHeight="1">
      <c r="A22" s="519"/>
      <c r="B22" s="521"/>
      <c r="C22" s="522"/>
      <c r="D22" s="522"/>
      <c r="E22" s="170" t="str">
        <f>Fasi_UDA!K48</f>
        <v>Selezionare tra:</v>
      </c>
      <c r="F22" s="171">
        <f>Fasi_UDA!I48</f>
        <v>0</v>
      </c>
      <c r="G22" s="183"/>
      <c r="H22" s="183"/>
      <c r="I22" s="183"/>
      <c r="J22" s="184"/>
      <c r="K22" s="16"/>
      <c r="L22" s="16"/>
      <c r="M22" s="16"/>
      <c r="N22" s="16"/>
      <c r="O22" s="16"/>
      <c r="P22" s="16"/>
      <c r="Q22" s="16"/>
      <c r="R22" s="16"/>
      <c r="S22" s="16"/>
      <c r="T22" s="16"/>
      <c r="U22" s="16"/>
      <c r="V22" s="16"/>
      <c r="W22" s="16"/>
      <c r="X22" s="16"/>
      <c r="Y22" s="16"/>
      <c r="Z22" s="16"/>
      <c r="AA22" s="16"/>
      <c r="AB22" s="16"/>
    </row>
    <row r="23" spans="1:28" ht="27.6" customHeight="1">
      <c r="A23" s="519"/>
      <c r="B23" s="521"/>
      <c r="C23" s="554" t="str">
        <f>Fasi_UDA!I50</f>
        <v xml:space="preserve"> - </v>
      </c>
      <c r="D23" s="555"/>
      <c r="E23" s="552" t="str">
        <f>Fasi_UDA!K51</f>
        <v xml:space="preserve"> - </v>
      </c>
      <c r="F23" s="553" t="str">
        <f>Fasi_UDA!I51</f>
        <v xml:space="preserve"> - </v>
      </c>
      <c r="G23" s="521" t="str">
        <f>IF(F23=" - "," - ", "Lo studente collabora solo se sollecitato/aiutato da un compagno o dal docente rispettando solo in parte il ruolo e i tempi assegnati, svolgendo alcune parti del compito e non sempre comunicando in modo corretto. ")</f>
        <v xml:space="preserve"> - </v>
      </c>
      <c r="H23" s="521" t="str">
        <f>IF(F23=" - "," - ", "Lo studente collabora fornendo semplici contributi, rispetta sostanzialmente il ruolo e i tempi assegnati, svolgendo le parti elementari del compito e comunicando in modo quasi sempre corretto. ")</f>
        <v xml:space="preserve"> - </v>
      </c>
      <c r="I23" s="521" t="str">
        <f>IF(F23=" - "," - ", "Lo studente collabora attivamente fornendo validi contributi, rispetta in modo diligente il ruolo e i tempi assegnati, svolgendo parti importanti del compito e comunicando in modo corretto. ")</f>
        <v xml:space="preserve"> - </v>
      </c>
      <c r="J23" s="551" t="str">
        <f>IF(F23=" - "," - ", "Lo studente coordina il lavoro di gruppo, fornisce contributi originali, gestisce i tempi e organizza lo svolgimento del compito tra i membri comunicando in modo costruttivo e aperto al dialogo. ")</f>
        <v xml:space="preserve"> - </v>
      </c>
      <c r="K23" s="16"/>
      <c r="L23" s="16"/>
      <c r="M23" s="16"/>
      <c r="N23" s="16"/>
      <c r="O23" s="16"/>
      <c r="P23" s="16"/>
      <c r="Q23" s="16"/>
      <c r="R23" s="16"/>
      <c r="S23" s="16"/>
      <c r="T23" s="16"/>
      <c r="U23" s="16"/>
      <c r="V23" s="16"/>
      <c r="W23" s="16"/>
      <c r="X23" s="16"/>
      <c r="Y23" s="16"/>
      <c r="Z23" s="16"/>
      <c r="AA23" s="16"/>
      <c r="AB23" s="16"/>
    </row>
    <row r="24" spans="1:28" ht="20.45" customHeight="1">
      <c r="A24" s="520"/>
      <c r="B24" s="521"/>
      <c r="C24" s="556"/>
      <c r="D24" s="557"/>
      <c r="E24" s="552"/>
      <c r="F24" s="553"/>
      <c r="G24" s="521"/>
      <c r="H24" s="521"/>
      <c r="I24" s="521"/>
      <c r="J24" s="551"/>
      <c r="K24" s="16"/>
      <c r="L24" s="16"/>
      <c r="M24" s="16"/>
      <c r="N24" s="16"/>
      <c r="O24" s="16"/>
      <c r="P24" s="16"/>
      <c r="Q24" s="16"/>
      <c r="R24" s="16"/>
      <c r="S24" s="16"/>
      <c r="T24" s="16"/>
      <c r="U24" s="16"/>
      <c r="V24" s="16"/>
      <c r="W24" s="16"/>
      <c r="X24" s="16"/>
      <c r="Y24" s="16"/>
      <c r="Z24" s="16"/>
      <c r="AA24" s="16"/>
      <c r="AB24" s="16"/>
    </row>
    <row r="25" spans="1:28" ht="15.6">
      <c r="A25" s="558" t="s">
        <v>72</v>
      </c>
      <c r="B25" s="260">
        <f>Fasi_UDA!C55</f>
        <v>0</v>
      </c>
      <c r="C25" s="560">
        <f>Fasi_UDA!I55</f>
        <v>0</v>
      </c>
      <c r="D25" s="560" t="e">
        <f>Fasi_UDA!J55</f>
        <v>#N/A</v>
      </c>
      <c r="E25" s="174" t="str">
        <f>Fasi_UDA!K57</f>
        <v>Selezionare tra:</v>
      </c>
      <c r="F25" s="175">
        <f>Fasi_UDA!I57</f>
        <v>0</v>
      </c>
      <c r="G25" s="189"/>
      <c r="H25" s="189"/>
      <c r="I25" s="189"/>
      <c r="J25" s="190"/>
      <c r="K25" s="16"/>
      <c r="L25" s="16"/>
      <c r="M25" s="16"/>
      <c r="N25" s="16"/>
      <c r="O25" s="16"/>
      <c r="P25" s="16"/>
      <c r="Q25" s="16"/>
      <c r="R25" s="16"/>
      <c r="S25" s="16"/>
      <c r="T25" s="16"/>
      <c r="U25" s="16"/>
      <c r="V25" s="16"/>
      <c r="W25" s="16"/>
      <c r="X25" s="16"/>
      <c r="Y25" s="16"/>
      <c r="Z25" s="16"/>
      <c r="AA25" s="16"/>
      <c r="AB25" s="16"/>
    </row>
    <row r="26" spans="1:28" ht="15.6">
      <c r="A26" s="559"/>
      <c r="B26" s="260"/>
      <c r="C26" s="560"/>
      <c r="D26" s="560"/>
      <c r="E26" s="174" t="str">
        <f>Fasi_UDA!K59</f>
        <v>Selezionare tra:</v>
      </c>
      <c r="F26" s="175">
        <f>Fasi_UDA!I59</f>
        <v>0</v>
      </c>
      <c r="G26" s="191"/>
      <c r="H26" s="191"/>
      <c r="I26" s="191"/>
      <c r="J26" s="192"/>
      <c r="K26" s="16"/>
      <c r="L26" s="16"/>
      <c r="M26" s="16"/>
      <c r="N26" s="16"/>
      <c r="O26" s="16"/>
      <c r="P26" s="16"/>
      <c r="Q26" s="16"/>
      <c r="R26" s="16"/>
      <c r="S26" s="16"/>
      <c r="T26" s="16"/>
      <c r="U26" s="16"/>
      <c r="V26" s="16"/>
      <c r="W26" s="16"/>
      <c r="X26" s="16"/>
      <c r="Y26" s="16"/>
      <c r="Z26" s="16"/>
      <c r="AA26" s="16"/>
      <c r="AB26" s="16"/>
    </row>
    <row r="27" spans="1:28" ht="15.6">
      <c r="A27" s="559">
        <f>Fasi_UDA!A57</f>
        <v>0</v>
      </c>
      <c r="B27" s="260">
        <f>Fasi_UDA!C62</f>
        <v>0</v>
      </c>
      <c r="C27" s="560">
        <f>Fasi_UDA!I61</f>
        <v>0</v>
      </c>
      <c r="D27" s="560" t="e">
        <f>Fasi_UDA!J61</f>
        <v>#N/A</v>
      </c>
      <c r="E27" s="174" t="str">
        <f>Fasi_UDA!K62</f>
        <v>Selezionare tra:</v>
      </c>
      <c r="F27" s="175">
        <f>Fasi_UDA!I62</f>
        <v>0</v>
      </c>
      <c r="G27" s="189"/>
      <c r="H27" s="189"/>
      <c r="I27" s="189"/>
      <c r="J27" s="190"/>
      <c r="K27" s="16"/>
      <c r="L27" s="16"/>
      <c r="M27" s="16"/>
      <c r="N27" s="16"/>
      <c r="O27" s="16"/>
      <c r="P27" s="16"/>
      <c r="Q27" s="16"/>
      <c r="R27" s="16"/>
      <c r="S27" s="16"/>
      <c r="T27" s="16"/>
      <c r="U27" s="16"/>
      <c r="V27" s="16"/>
      <c r="W27" s="16"/>
      <c r="X27" s="16"/>
      <c r="Y27" s="16"/>
      <c r="Z27" s="16"/>
      <c r="AA27" s="16"/>
      <c r="AB27" s="16"/>
    </row>
    <row r="28" spans="1:28" ht="15.6">
      <c r="A28" s="561"/>
      <c r="B28" s="260"/>
      <c r="C28" s="560"/>
      <c r="D28" s="560"/>
      <c r="E28" s="174" t="str">
        <f>Fasi_UDA!K64</f>
        <v>Selezionare tra:</v>
      </c>
      <c r="F28" s="175">
        <f>Fasi_UDA!I64</f>
        <v>0</v>
      </c>
      <c r="G28" s="191"/>
      <c r="H28" s="191"/>
      <c r="I28" s="191"/>
      <c r="J28" s="192"/>
      <c r="K28" s="16"/>
      <c r="L28" s="16"/>
      <c r="M28" s="16"/>
      <c r="N28" s="16"/>
      <c r="O28" s="16"/>
      <c r="P28" s="16"/>
      <c r="Q28" s="16"/>
      <c r="R28" s="16"/>
      <c r="S28" s="16"/>
      <c r="T28" s="16"/>
      <c r="U28" s="16"/>
      <c r="V28" s="16"/>
      <c r="W28" s="16"/>
      <c r="X28" s="16"/>
      <c r="Y28" s="16"/>
      <c r="Z28" s="16"/>
      <c r="AA28" s="16"/>
      <c r="AB28" s="16"/>
    </row>
    <row r="29" spans="1:28" ht="15.6">
      <c r="A29" s="561"/>
      <c r="B29" s="260"/>
      <c r="C29" s="563" t="str">
        <f>Fasi_UDA!I66</f>
        <v xml:space="preserve"> - </v>
      </c>
      <c r="D29" s="564"/>
      <c r="E29" s="571" t="str">
        <f>Fasi_UDA!K67</f>
        <v xml:space="preserve"> - </v>
      </c>
      <c r="F29" s="571" t="str">
        <f>Fasi_UDA!I67</f>
        <v xml:space="preserve"> - </v>
      </c>
      <c r="G29" s="573" t="str">
        <f>IF(F29=" - "," - ", "Lo studente collabora solo se sollecitato/aiutato da un compagno o dal docente rispettando solo in parte il ruolo e i tempi assegnati, svolgendo alcune parti del compito e non sempre comunicando in modo corretto. ")</f>
        <v xml:space="preserve"> - </v>
      </c>
      <c r="H29" s="573" t="str">
        <f>IF(F29=" - "," - ", "Lo studente collabora fornendo semplici contributi, rispetta sostanzialmente il ruolo e i tempi assegnati, svolgendo le parti elementari del compito e comunicando in modo quasi sempre corretto. ")</f>
        <v xml:space="preserve"> - </v>
      </c>
      <c r="I29" s="573" t="str">
        <f>IF(F29=" - "," - ", "Lo studente collabora attivamente fornendo validi contributi, rispetta in modo diligente il ruolo e i tempi assegnati, svolgendo parti importanti del compito e comunicando in modo corretto. ")</f>
        <v xml:space="preserve"> - </v>
      </c>
      <c r="J29" s="567" t="str">
        <f>IF(F29=" - "," - ", "Lo studente coordina il lavoro di gruppo, fornisce contributi originali, gestisce i tempi e organizza lo svolgimento del compito tra i membri comunicando in modo costruttivo e aperto al dialogo. ")</f>
        <v xml:space="preserve"> - </v>
      </c>
      <c r="K29" s="16"/>
      <c r="L29" s="16"/>
      <c r="M29" s="16"/>
      <c r="N29" s="16"/>
      <c r="O29" s="16"/>
      <c r="P29" s="16"/>
      <c r="Q29" s="16"/>
      <c r="R29" s="16"/>
      <c r="S29" s="16"/>
      <c r="T29" s="16"/>
      <c r="U29" s="16"/>
      <c r="V29" s="16"/>
      <c r="W29" s="16"/>
      <c r="X29" s="16"/>
      <c r="Y29" s="16"/>
      <c r="Z29" s="16"/>
      <c r="AA29" s="16"/>
      <c r="AB29" s="16"/>
    </row>
    <row r="30" spans="1:28" ht="15.6">
      <c r="A30" s="562"/>
      <c r="B30" s="260"/>
      <c r="C30" s="565"/>
      <c r="D30" s="566"/>
      <c r="E30" s="572"/>
      <c r="F30" s="572"/>
      <c r="G30" s="574"/>
      <c r="H30" s="574"/>
      <c r="I30" s="574"/>
      <c r="J30" s="568"/>
      <c r="K30" s="16"/>
      <c r="L30" s="16"/>
      <c r="M30" s="16"/>
      <c r="N30" s="16"/>
      <c r="O30" s="16"/>
      <c r="P30" s="16"/>
      <c r="Q30" s="16"/>
      <c r="R30" s="16"/>
      <c r="S30" s="16"/>
      <c r="T30" s="16"/>
      <c r="U30" s="16"/>
      <c r="V30" s="16"/>
      <c r="W30" s="16"/>
      <c r="X30" s="16"/>
      <c r="Y30" s="16"/>
      <c r="Z30" s="16"/>
      <c r="AA30" s="16"/>
      <c r="AB30" s="16"/>
    </row>
    <row r="31" spans="1:28" ht="15.6">
      <c r="A31" s="569" t="s">
        <v>73</v>
      </c>
      <c r="B31" s="260">
        <f>Fasi_UDA!C71</f>
        <v>0</v>
      </c>
      <c r="C31" s="560">
        <f>Fasi_UDA!I71</f>
        <v>0</v>
      </c>
      <c r="D31" s="560" t="e">
        <f>Fasi_UDA!J71</f>
        <v>#N/A</v>
      </c>
      <c r="E31" s="174" t="str">
        <f>Fasi_UDA!K73</f>
        <v>Selezionare tra:</v>
      </c>
      <c r="F31" s="175">
        <f>Fasi_UDA!I73</f>
        <v>0</v>
      </c>
      <c r="G31" s="193"/>
      <c r="H31" s="193"/>
      <c r="I31" s="193"/>
      <c r="J31" s="194"/>
      <c r="K31" s="16"/>
      <c r="L31" s="16"/>
      <c r="M31" s="16"/>
      <c r="N31" s="16"/>
      <c r="O31" s="16"/>
      <c r="P31" s="16"/>
      <c r="Q31" s="16"/>
      <c r="R31" s="16"/>
      <c r="S31" s="16"/>
      <c r="T31" s="16"/>
      <c r="U31" s="16"/>
      <c r="V31" s="16"/>
      <c r="W31" s="16"/>
      <c r="X31" s="16"/>
      <c r="Y31" s="16"/>
      <c r="Z31" s="16"/>
      <c r="AA31" s="16"/>
      <c r="AB31" s="16"/>
    </row>
    <row r="32" spans="1:28" ht="15.6">
      <c r="A32" s="570"/>
      <c r="B32" s="260"/>
      <c r="C32" s="560"/>
      <c r="D32" s="560"/>
      <c r="E32" s="174" t="str">
        <f>Fasi_UDA!K75</f>
        <v>Selezionare tra:</v>
      </c>
      <c r="F32" s="175">
        <f>Fasi_UDA!I75</f>
        <v>0</v>
      </c>
      <c r="G32" s="189"/>
      <c r="H32" s="189"/>
      <c r="I32" s="189"/>
      <c r="J32" s="190"/>
      <c r="K32" s="16"/>
      <c r="L32" s="16"/>
      <c r="M32" s="16"/>
      <c r="N32" s="16"/>
      <c r="O32" s="16"/>
      <c r="P32" s="16"/>
      <c r="Q32" s="16"/>
      <c r="R32" s="16"/>
      <c r="S32" s="16"/>
      <c r="T32" s="16"/>
      <c r="U32" s="16"/>
      <c r="V32" s="16"/>
      <c r="W32" s="16"/>
      <c r="X32" s="16"/>
      <c r="Y32" s="16"/>
      <c r="Z32" s="16"/>
      <c r="AA32" s="16"/>
      <c r="AB32" s="16"/>
    </row>
    <row r="33" spans="1:28" ht="15.6">
      <c r="A33" s="570">
        <f>Fasi_UDA!A73</f>
        <v>0</v>
      </c>
      <c r="B33" s="260">
        <f>Fasi_UDA!C78</f>
        <v>0</v>
      </c>
      <c r="C33" s="560">
        <f>Fasi_UDA!I77</f>
        <v>0</v>
      </c>
      <c r="D33" s="560" t="e">
        <f>Fasi_UDA!J77</f>
        <v>#N/A</v>
      </c>
      <c r="E33" s="174" t="str">
        <f>Fasi_UDA!K78</f>
        <v>Selezionare tra:</v>
      </c>
      <c r="F33" s="175">
        <f>Fasi_UDA!I78</f>
        <v>0</v>
      </c>
      <c r="G33" s="189"/>
      <c r="H33" s="189"/>
      <c r="I33" s="189"/>
      <c r="J33" s="190"/>
      <c r="K33" s="16"/>
      <c r="L33" s="16"/>
      <c r="M33" s="16"/>
      <c r="N33" s="16"/>
      <c r="O33" s="16"/>
      <c r="P33" s="16"/>
      <c r="Q33" s="16"/>
      <c r="R33" s="16"/>
      <c r="S33" s="16"/>
      <c r="T33" s="16"/>
      <c r="U33" s="16"/>
      <c r="V33" s="16"/>
      <c r="W33" s="16"/>
      <c r="X33" s="16"/>
      <c r="Y33" s="16"/>
      <c r="Z33" s="16"/>
      <c r="AA33" s="16"/>
      <c r="AB33" s="16"/>
    </row>
    <row r="34" spans="1:28" ht="15.6">
      <c r="A34" s="577"/>
      <c r="B34" s="260"/>
      <c r="C34" s="560"/>
      <c r="D34" s="560"/>
      <c r="E34" s="174" t="str">
        <f>Fasi_UDA!K80</f>
        <v>Selezionare tra:</v>
      </c>
      <c r="F34" s="175">
        <f>Fasi_UDA!I80</f>
        <v>0</v>
      </c>
      <c r="G34" s="191"/>
      <c r="H34" s="191"/>
      <c r="I34" s="191"/>
      <c r="J34" s="192"/>
      <c r="K34" s="16"/>
      <c r="L34" s="16"/>
      <c r="M34" s="16"/>
      <c r="N34" s="16"/>
      <c r="O34" s="16"/>
      <c r="P34" s="16"/>
      <c r="Q34" s="16"/>
      <c r="R34" s="16"/>
      <c r="S34" s="16"/>
      <c r="T34" s="16"/>
      <c r="U34" s="16"/>
      <c r="V34" s="16"/>
      <c r="W34" s="16"/>
      <c r="X34" s="16"/>
      <c r="Y34" s="16"/>
      <c r="Z34" s="16"/>
      <c r="AA34" s="16"/>
      <c r="AB34" s="16"/>
    </row>
    <row r="35" spans="1:28" ht="15.6">
      <c r="A35" s="577"/>
      <c r="B35" s="260"/>
      <c r="C35" s="563" t="str">
        <f>Fasi_UDA!I82</f>
        <v xml:space="preserve"> - </v>
      </c>
      <c r="D35" s="564"/>
      <c r="E35" s="571" t="str">
        <f>Fasi_UDA!K83</f>
        <v xml:space="preserve"> - </v>
      </c>
      <c r="F35" s="571" t="str">
        <f>Fasi_UDA!I83</f>
        <v xml:space="preserve"> - </v>
      </c>
      <c r="G35" s="573" t="str">
        <f>IF(F35=" - "," - ", "Lo studente collabora solo se sollecitato/aiutato da un compagno o dal docente rispettando solo in parte il ruolo e i tempi assegnati, svolgendo alcune parti del compito e non sempre comunicando in modo corretto. ")</f>
        <v xml:space="preserve"> - </v>
      </c>
      <c r="H35" s="573" t="str">
        <f>IF(F35=" - "," - ", "Lo studente collabora fornendo semplici contributi, rispetta sostanzialmente il ruolo e i tempi assegnati, svolgendo le parti elementari del compito e comunicando in modo quasi sempre corretto. ")</f>
        <v xml:space="preserve"> - </v>
      </c>
      <c r="I35" s="573" t="str">
        <f>IF(F35=" - "," - ", "Lo studente collabora attivamente fornendo validi contributi, rispetta in modo diligente il ruolo e i tempi assegnati, svolgendo parti importanti del compito e comunicando in modo corretto. ")</f>
        <v xml:space="preserve"> - </v>
      </c>
      <c r="J35" s="567" t="str">
        <f>IF(F35=" - "," - ", "Lo studente coordina il lavoro di gruppo, fornisce contributi originali, gestisce i tempi e organizza lo svolgimento del compito tra i membri comunicando in modo costruttivo e aperto al dialogo. ")</f>
        <v xml:space="preserve"> - </v>
      </c>
      <c r="K35" s="16"/>
      <c r="L35" s="16"/>
      <c r="M35" s="16"/>
      <c r="N35" s="16"/>
      <c r="O35" s="16"/>
      <c r="P35" s="16"/>
      <c r="Q35" s="16"/>
      <c r="R35" s="16"/>
      <c r="S35" s="16"/>
      <c r="T35" s="16"/>
      <c r="U35" s="16"/>
      <c r="V35" s="16"/>
      <c r="W35" s="16"/>
      <c r="X35" s="16"/>
      <c r="Y35" s="16"/>
      <c r="Z35" s="16"/>
      <c r="AA35" s="16"/>
      <c r="AB35" s="16"/>
    </row>
    <row r="36" spans="1:28" ht="15.6">
      <c r="A36" s="578"/>
      <c r="B36" s="260"/>
      <c r="C36" s="565"/>
      <c r="D36" s="566"/>
      <c r="E36" s="572"/>
      <c r="F36" s="572"/>
      <c r="G36" s="574"/>
      <c r="H36" s="574"/>
      <c r="I36" s="574"/>
      <c r="J36" s="568"/>
      <c r="K36" s="16"/>
      <c r="L36" s="16"/>
      <c r="M36" s="16"/>
      <c r="N36" s="16"/>
      <c r="O36" s="16"/>
      <c r="P36" s="16"/>
      <c r="Q36" s="16"/>
      <c r="R36" s="16"/>
      <c r="S36" s="16"/>
      <c r="T36" s="16"/>
      <c r="U36" s="16"/>
      <c r="V36" s="16"/>
      <c r="W36" s="16"/>
      <c r="X36" s="16"/>
      <c r="Y36" s="16"/>
      <c r="Z36" s="16"/>
      <c r="AA36" s="16"/>
      <c r="AB36" s="16"/>
    </row>
    <row r="37" spans="1:28" ht="15.6">
      <c r="A37" s="575" t="s">
        <v>74</v>
      </c>
      <c r="B37" s="260">
        <f>Fasi_UDA!C87</f>
        <v>0</v>
      </c>
      <c r="C37" s="560">
        <f>Fasi_UDA!I87</f>
        <v>0</v>
      </c>
      <c r="D37" s="560" t="e">
        <f>Fasi_UDA!J87</f>
        <v>#N/A</v>
      </c>
      <c r="E37" s="174" t="str">
        <f>Fasi_UDA!K89</f>
        <v>Selezionare tra:</v>
      </c>
      <c r="F37" s="175">
        <f>Fasi_UDA!I89</f>
        <v>0</v>
      </c>
      <c r="G37" s="189"/>
      <c r="H37" s="189"/>
      <c r="I37" s="189"/>
      <c r="J37" s="190"/>
      <c r="K37" s="16"/>
      <c r="L37" s="16"/>
      <c r="M37" s="16"/>
      <c r="N37" s="16"/>
      <c r="O37" s="16"/>
      <c r="P37" s="16"/>
      <c r="Q37" s="16"/>
      <c r="R37" s="16"/>
      <c r="S37" s="16"/>
      <c r="T37" s="16"/>
      <c r="U37" s="16"/>
      <c r="V37" s="16"/>
      <c r="W37" s="16"/>
      <c r="X37" s="16"/>
      <c r="Y37" s="16"/>
      <c r="Z37" s="16"/>
      <c r="AA37" s="16"/>
      <c r="AB37" s="16"/>
    </row>
    <row r="38" spans="1:28" ht="15.6">
      <c r="A38" s="576"/>
      <c r="B38" s="260"/>
      <c r="C38" s="560"/>
      <c r="D38" s="560"/>
      <c r="E38" s="174" t="str">
        <f>Fasi_UDA!K91</f>
        <v>Selezionare tra:</v>
      </c>
      <c r="F38" s="175">
        <f>Fasi_UDA!I91</f>
        <v>0</v>
      </c>
      <c r="G38" s="191"/>
      <c r="H38" s="191"/>
      <c r="I38" s="191"/>
      <c r="J38" s="192"/>
      <c r="K38" s="16"/>
      <c r="L38" s="16"/>
      <c r="M38" s="16"/>
      <c r="N38" s="16"/>
      <c r="O38" s="16"/>
      <c r="P38" s="16"/>
      <c r="Q38" s="16"/>
      <c r="R38" s="16"/>
      <c r="S38" s="16"/>
      <c r="T38" s="16"/>
      <c r="U38" s="16"/>
      <c r="V38" s="16"/>
      <c r="W38" s="16"/>
      <c r="X38" s="16"/>
      <c r="Y38" s="16"/>
      <c r="Z38" s="16"/>
      <c r="AA38" s="16"/>
      <c r="AB38" s="16"/>
    </row>
    <row r="39" spans="1:28" ht="15.6">
      <c r="A39" s="576">
        <f>Fasi_UDA!A89</f>
        <v>0</v>
      </c>
      <c r="B39" s="260">
        <f>Fasi_UDA!C94</f>
        <v>0</v>
      </c>
      <c r="C39" s="560">
        <f>Fasi_UDA!I93</f>
        <v>0</v>
      </c>
      <c r="D39" s="560" t="e">
        <f>Fasi_UDA!J93</f>
        <v>#N/A</v>
      </c>
      <c r="E39" s="174" t="str">
        <f>Fasi_UDA!K94</f>
        <v>Selezionare tra:</v>
      </c>
      <c r="F39" s="175">
        <f>Fasi_UDA!I94</f>
        <v>0</v>
      </c>
      <c r="G39" s="189"/>
      <c r="H39" s="189"/>
      <c r="I39" s="189"/>
      <c r="J39" s="190"/>
      <c r="K39" s="16"/>
      <c r="L39" s="16"/>
      <c r="M39" s="16"/>
      <c r="N39" s="16"/>
      <c r="O39" s="16"/>
      <c r="P39" s="16"/>
      <c r="Q39" s="16"/>
      <c r="R39" s="16"/>
      <c r="S39" s="16"/>
      <c r="T39" s="16"/>
      <c r="U39" s="16"/>
      <c r="V39" s="16"/>
      <c r="W39" s="16"/>
      <c r="X39" s="16"/>
      <c r="Y39" s="16"/>
      <c r="Z39" s="16"/>
      <c r="AA39" s="16"/>
      <c r="AB39" s="16"/>
    </row>
    <row r="40" spans="1:28" ht="15.6">
      <c r="A40" s="583"/>
      <c r="B40" s="260"/>
      <c r="C40" s="560"/>
      <c r="D40" s="560"/>
      <c r="E40" s="174" t="str">
        <f>Fasi_UDA!K96</f>
        <v>Selezionare tra:</v>
      </c>
      <c r="F40" s="175">
        <f>Fasi_UDA!I96</f>
        <v>0</v>
      </c>
      <c r="G40" s="191"/>
      <c r="H40" s="191"/>
      <c r="I40" s="191"/>
      <c r="J40" s="192"/>
      <c r="K40" s="16"/>
      <c r="L40" s="16"/>
      <c r="M40" s="16"/>
      <c r="N40" s="16"/>
      <c r="O40" s="16"/>
      <c r="P40" s="16"/>
      <c r="Q40" s="16"/>
      <c r="R40" s="16"/>
      <c r="S40" s="16"/>
      <c r="T40" s="16"/>
      <c r="U40" s="16"/>
      <c r="V40" s="16"/>
      <c r="W40" s="16"/>
      <c r="X40" s="16"/>
      <c r="Y40" s="16"/>
      <c r="Z40" s="16"/>
      <c r="AA40" s="16"/>
      <c r="AB40" s="16"/>
    </row>
    <row r="41" spans="1:28" ht="15.6">
      <c r="A41" s="583"/>
      <c r="B41" s="260"/>
      <c r="C41" s="563" t="str">
        <f>Fasi_UDA!I98</f>
        <v xml:space="preserve"> - </v>
      </c>
      <c r="D41" s="564"/>
      <c r="E41" s="571" t="str">
        <f>Fasi_UDA!K99</f>
        <v xml:space="preserve"> - </v>
      </c>
      <c r="F41" s="571" t="str">
        <f>Fasi_UDA!I99</f>
        <v xml:space="preserve"> - </v>
      </c>
      <c r="G41" s="573" t="str">
        <f>IF(F41=" - "," - ", "Lo studente collabora solo se sollecitato/aiutato da un compagno o dal docente rispettando solo in parte il ruolo e i tempi assegnati, svolgendo alcune parti del compito e non sempre comunicando in modo corretto. ")</f>
        <v xml:space="preserve"> - </v>
      </c>
      <c r="H41" s="573" t="str">
        <f>IF(F41=" - "," - ", "Lo studente collabora fornendo semplici contributi, rispetta sostanzialmente il ruolo e i tempi assegnati, svolgendo le parti elementari del compito e comunicando in modo quasi sempre corretto. ")</f>
        <v xml:space="preserve"> - </v>
      </c>
      <c r="I41" s="581" t="str">
        <f>IF(F41=" - "," - ", "Lo studente collabora attivamente fornendo validi contributi, rispetta in modo diligente il ruolo e i tempi assegnati, svolgendo parti importanti del compito e comunicando in modo corretto. ")</f>
        <v xml:space="preserve"> - </v>
      </c>
      <c r="J41" s="567" t="str">
        <f>IF(F41=" - "," - ", "Lo studente coordina il lavoro di gruppo, fornisce contributi originali, gestisce i tempi e organizza lo svolgimento del compito tra i membri comunicando in modo costruttivo e aperto al dialogo. ")</f>
        <v xml:space="preserve"> - </v>
      </c>
      <c r="K41" s="16"/>
      <c r="L41" s="16"/>
      <c r="M41" s="16"/>
      <c r="N41" s="16"/>
      <c r="O41" s="16"/>
      <c r="P41" s="16"/>
      <c r="Q41" s="16"/>
      <c r="R41" s="16"/>
      <c r="S41" s="16"/>
      <c r="T41" s="16"/>
      <c r="U41" s="16"/>
      <c r="V41" s="16"/>
      <c r="W41" s="16"/>
      <c r="X41" s="16"/>
      <c r="Y41" s="16"/>
      <c r="Z41" s="16"/>
      <c r="AA41" s="16"/>
      <c r="AB41" s="16"/>
    </row>
    <row r="42" spans="1:28" ht="15.6">
      <c r="A42" s="584"/>
      <c r="B42" s="260"/>
      <c r="C42" s="565"/>
      <c r="D42" s="566"/>
      <c r="E42" s="572"/>
      <c r="F42" s="572"/>
      <c r="G42" s="574"/>
      <c r="H42" s="574"/>
      <c r="I42" s="582"/>
      <c r="J42" s="568"/>
      <c r="K42" s="16"/>
      <c r="L42" s="16"/>
      <c r="M42" s="16"/>
      <c r="N42" s="16"/>
      <c r="O42" s="16"/>
      <c r="P42" s="16"/>
      <c r="Q42" s="16"/>
      <c r="R42" s="16"/>
      <c r="S42" s="16"/>
      <c r="T42" s="16"/>
      <c r="U42" s="16"/>
      <c r="V42" s="16"/>
      <c r="W42" s="16"/>
      <c r="X42" s="16"/>
      <c r="Y42" s="16"/>
      <c r="Z42" s="16"/>
      <c r="AA42" s="16"/>
      <c r="AB42" s="16"/>
    </row>
    <row r="43" spans="1:28" ht="15.6">
      <c r="A43" s="579" t="s">
        <v>75</v>
      </c>
      <c r="B43" s="260">
        <f>Fasi_UDA!C103</f>
        <v>0</v>
      </c>
      <c r="C43" s="560">
        <f>Fasi_UDA!I103</f>
        <v>0</v>
      </c>
      <c r="D43" s="560" t="e">
        <f>Fasi_UDA!J103</f>
        <v>#N/A</v>
      </c>
      <c r="E43" s="174" t="str">
        <f>Fasi_UDA!K105</f>
        <v>Selezionare tra:</v>
      </c>
      <c r="F43" s="175">
        <f>Fasi_UDA!I105</f>
        <v>0</v>
      </c>
      <c r="G43" s="189"/>
      <c r="H43" s="189"/>
      <c r="I43" s="189"/>
      <c r="J43" s="190"/>
      <c r="K43" s="16"/>
      <c r="L43" s="16"/>
      <c r="M43" s="16"/>
      <c r="N43" s="16"/>
      <c r="O43" s="16"/>
      <c r="P43" s="16"/>
      <c r="Q43" s="16"/>
      <c r="R43" s="16"/>
      <c r="S43" s="16"/>
      <c r="T43" s="16"/>
      <c r="U43" s="16"/>
      <c r="V43" s="16"/>
      <c r="W43" s="16"/>
      <c r="X43" s="16"/>
      <c r="Y43" s="16"/>
      <c r="Z43" s="16"/>
      <c r="AA43" s="16"/>
      <c r="AB43" s="16"/>
    </row>
    <row r="44" spans="1:28" ht="15.6">
      <c r="A44" s="580"/>
      <c r="B44" s="260"/>
      <c r="C44" s="560"/>
      <c r="D44" s="560"/>
      <c r="E44" s="174" t="str">
        <f>Fasi_UDA!K107</f>
        <v>Selezionare tra:</v>
      </c>
      <c r="F44" s="175">
        <f>Fasi_UDA!I107</f>
        <v>0</v>
      </c>
      <c r="G44" s="191"/>
      <c r="H44" s="191"/>
      <c r="I44" s="191"/>
      <c r="J44" s="192"/>
      <c r="K44" s="16"/>
      <c r="L44" s="16"/>
      <c r="M44" s="16"/>
      <c r="N44" s="16"/>
      <c r="O44" s="16"/>
      <c r="P44" s="16"/>
      <c r="Q44" s="16"/>
      <c r="R44" s="16"/>
      <c r="S44" s="16"/>
      <c r="T44" s="16"/>
      <c r="U44" s="16"/>
      <c r="V44" s="16"/>
      <c r="W44" s="16"/>
      <c r="X44" s="16"/>
      <c r="Y44" s="16"/>
      <c r="Z44" s="16"/>
      <c r="AA44" s="16"/>
      <c r="AB44" s="16"/>
    </row>
    <row r="45" spans="1:28" ht="15.6">
      <c r="A45" s="580">
        <f>Fasi_UDA!A105</f>
        <v>0</v>
      </c>
      <c r="B45" s="260">
        <f>Fasi_UDA!C110</f>
        <v>0</v>
      </c>
      <c r="C45" s="560">
        <f>Fasi_UDA!I109</f>
        <v>0</v>
      </c>
      <c r="D45" s="560" t="e">
        <f>Fasi_UDA!J109</f>
        <v>#N/A</v>
      </c>
      <c r="E45" s="174" t="str">
        <f>Fasi_UDA!K110</f>
        <v>Selezionare tra:</v>
      </c>
      <c r="F45" s="175">
        <f>Fasi_UDA!I110</f>
        <v>0</v>
      </c>
      <c r="G45" s="189"/>
      <c r="H45" s="189"/>
      <c r="I45" s="189"/>
      <c r="J45" s="190"/>
      <c r="K45" s="16"/>
      <c r="L45" s="16"/>
      <c r="M45" s="16"/>
      <c r="N45" s="16"/>
      <c r="O45" s="16"/>
      <c r="P45" s="16"/>
      <c r="Q45" s="16"/>
      <c r="R45" s="16"/>
      <c r="S45" s="16"/>
      <c r="T45" s="16"/>
      <c r="U45" s="16"/>
      <c r="V45" s="16"/>
      <c r="W45" s="16"/>
      <c r="X45" s="16"/>
      <c r="Y45" s="16"/>
      <c r="Z45" s="16"/>
      <c r="AA45" s="16"/>
      <c r="AB45" s="16"/>
    </row>
    <row r="46" spans="1:28" ht="15.6">
      <c r="A46" s="587"/>
      <c r="B46" s="260"/>
      <c r="C46" s="560"/>
      <c r="D46" s="560"/>
      <c r="E46" s="174" t="str">
        <f>Fasi_UDA!K112</f>
        <v>Selezionare tra:</v>
      </c>
      <c r="F46" s="175">
        <f>Fasi_UDA!I112</f>
        <v>0</v>
      </c>
      <c r="G46" s="191"/>
      <c r="H46" s="191"/>
      <c r="I46" s="191"/>
      <c r="J46" s="192"/>
      <c r="K46" s="16"/>
      <c r="L46" s="16"/>
      <c r="M46" s="16"/>
      <c r="N46" s="16"/>
      <c r="O46" s="16"/>
      <c r="P46" s="16"/>
      <c r="Q46" s="16"/>
      <c r="R46" s="16"/>
      <c r="S46" s="16"/>
      <c r="T46" s="16"/>
      <c r="U46" s="16"/>
      <c r="V46" s="16"/>
      <c r="W46" s="16"/>
      <c r="X46" s="16"/>
      <c r="Y46" s="16"/>
      <c r="Z46" s="16"/>
      <c r="AA46" s="16"/>
      <c r="AB46" s="16"/>
    </row>
    <row r="47" spans="1:28" ht="15.6">
      <c r="A47" s="587"/>
      <c r="B47" s="260"/>
      <c r="C47" s="563" t="str">
        <f>Fasi_UDA!I114</f>
        <v xml:space="preserve"> - </v>
      </c>
      <c r="D47" s="564"/>
      <c r="E47" s="571" t="str">
        <f>Fasi_UDA!K115</f>
        <v xml:space="preserve"> - </v>
      </c>
      <c r="F47" s="571" t="str">
        <f>Fasi_UDA!I115</f>
        <v xml:space="preserve"> - </v>
      </c>
      <c r="G47" s="573" t="str">
        <f>IF(F47=" - "," - ", "Lo studente collabora solo se sollecitato/aiutato da un compagno o dal docente rispettando solo in parte il ruolo e i tempi assegnati, svolgendo alcune parti del compito e non sempre comunicando in modo corretto. ")</f>
        <v xml:space="preserve"> - </v>
      </c>
      <c r="H47" s="573" t="str">
        <f>IF(F47=" - "," - ", "Lo studente collabora fornendo semplici contributi, rispetta sostanzialmente il ruolo e i tempi assegnati, svolgendo le parti elementari del compito e comunicando in modo quasi sempre corretto. ")</f>
        <v xml:space="preserve"> - </v>
      </c>
      <c r="I47" s="573" t="str">
        <f>IF(F47=" - "," - ", "Lo studente collabora attivamente fornendo validi contributi, rispetta in modo diligente il ruolo e i tempi assegnati, svolgendo parti importanti del compito e comunicando in modo corretto. ")</f>
        <v xml:space="preserve"> - </v>
      </c>
      <c r="J47" s="567" t="str">
        <f>IF(F47=" - "," - ", "Lo studente coordina il lavoro di gruppo, fornisce contributi originali, gestisce i tempi e organizza lo svolgimento del compito tra i membri comunicando in modo costruttivo e aperto al dialogo. ")</f>
        <v xml:space="preserve"> - </v>
      </c>
      <c r="K47" s="16"/>
      <c r="L47" s="16"/>
      <c r="M47" s="16"/>
      <c r="N47" s="16"/>
      <c r="O47" s="16"/>
      <c r="P47" s="16"/>
      <c r="Q47" s="16"/>
      <c r="R47" s="16"/>
      <c r="S47" s="16"/>
      <c r="T47" s="16"/>
      <c r="U47" s="16"/>
      <c r="V47" s="16"/>
      <c r="W47" s="16"/>
      <c r="X47" s="16"/>
      <c r="Y47" s="16"/>
      <c r="Z47" s="16"/>
      <c r="AA47" s="16"/>
      <c r="AB47" s="16"/>
    </row>
    <row r="48" spans="1:28" ht="15.6">
      <c r="A48" s="588"/>
      <c r="B48" s="260"/>
      <c r="C48" s="565"/>
      <c r="D48" s="566"/>
      <c r="E48" s="572"/>
      <c r="F48" s="572"/>
      <c r="G48" s="574"/>
      <c r="H48" s="574"/>
      <c r="I48" s="574"/>
      <c r="J48" s="568"/>
      <c r="K48" s="16"/>
      <c r="L48" s="16"/>
      <c r="M48" s="16"/>
      <c r="N48" s="16"/>
      <c r="O48" s="16"/>
      <c r="P48" s="16"/>
      <c r="Q48" s="16"/>
      <c r="R48" s="16"/>
      <c r="S48" s="16"/>
      <c r="T48" s="16"/>
      <c r="U48" s="16"/>
      <c r="V48" s="16"/>
      <c r="W48" s="16"/>
      <c r="X48" s="16"/>
      <c r="Y48" s="16"/>
      <c r="Z48" s="16"/>
      <c r="AA48" s="16"/>
      <c r="AB48" s="16"/>
    </row>
    <row r="49" spans="1:28" ht="15.6">
      <c r="A49" s="585" t="s">
        <v>76</v>
      </c>
      <c r="B49" s="260">
        <f>Fasi_UDA!C119</f>
        <v>0</v>
      </c>
      <c r="C49" s="560">
        <f>Fasi_UDA!I119</f>
        <v>0</v>
      </c>
      <c r="D49" s="560" t="e">
        <f>Fasi_UDA!J119</f>
        <v>#N/A</v>
      </c>
      <c r="E49" s="174" t="str">
        <f>Fasi_UDA!K121</f>
        <v>Selezionare tra:</v>
      </c>
      <c r="F49" s="175">
        <f>Fasi_UDA!I121</f>
        <v>0</v>
      </c>
      <c r="G49" s="189"/>
      <c r="H49" s="189"/>
      <c r="I49" s="189"/>
      <c r="J49" s="190"/>
      <c r="K49" s="16"/>
      <c r="L49" s="16"/>
      <c r="M49" s="16"/>
      <c r="N49" s="16"/>
      <c r="O49" s="16"/>
      <c r="P49" s="16"/>
      <c r="Q49" s="16"/>
      <c r="R49" s="16"/>
      <c r="S49" s="16"/>
      <c r="T49" s="16"/>
      <c r="U49" s="16"/>
      <c r="V49" s="16"/>
      <c r="W49" s="16"/>
      <c r="X49" s="16"/>
      <c r="Y49" s="16"/>
      <c r="Z49" s="16"/>
      <c r="AA49" s="16"/>
      <c r="AB49" s="16"/>
    </row>
    <row r="50" spans="1:28" ht="15.6">
      <c r="A50" s="586"/>
      <c r="B50" s="260"/>
      <c r="C50" s="560"/>
      <c r="D50" s="560"/>
      <c r="E50" s="174" t="str">
        <f>Fasi_UDA!K123</f>
        <v>Selezionare tra:</v>
      </c>
      <c r="F50" s="175">
        <f>Fasi_UDA!I123</f>
        <v>0</v>
      </c>
      <c r="G50" s="191"/>
      <c r="H50" s="191"/>
      <c r="I50" s="191"/>
      <c r="J50" s="192"/>
      <c r="K50" s="16"/>
      <c r="L50" s="16"/>
      <c r="M50" s="16"/>
      <c r="N50" s="16"/>
      <c r="O50" s="16"/>
      <c r="P50" s="16"/>
      <c r="Q50" s="16"/>
      <c r="R50" s="16"/>
      <c r="S50" s="16"/>
      <c r="T50" s="16"/>
      <c r="U50" s="16"/>
      <c r="V50" s="16"/>
      <c r="W50" s="16"/>
      <c r="X50" s="16"/>
      <c r="Y50" s="16"/>
      <c r="Z50" s="16"/>
      <c r="AA50" s="16"/>
      <c r="AB50" s="16"/>
    </row>
    <row r="51" spans="1:28" ht="15.6">
      <c r="A51" s="586">
        <f>Fasi_UDA!A121</f>
        <v>0</v>
      </c>
      <c r="B51" s="260">
        <f>Fasi_UDA!C126</f>
        <v>0</v>
      </c>
      <c r="C51" s="560">
        <f>Fasi_UDA!I125</f>
        <v>0</v>
      </c>
      <c r="D51" s="560" t="e">
        <f>Fasi_UDA!J125</f>
        <v>#N/A</v>
      </c>
      <c r="E51" s="174" t="str">
        <f>Fasi_UDA!K126</f>
        <v>Selezionare tra:</v>
      </c>
      <c r="F51" s="175">
        <f>Fasi_UDA!I126</f>
        <v>0</v>
      </c>
      <c r="G51" s="189"/>
      <c r="H51" s="189"/>
      <c r="I51" s="189"/>
      <c r="J51" s="190"/>
      <c r="K51" s="16"/>
      <c r="L51" s="16"/>
      <c r="M51" s="16"/>
      <c r="N51" s="16"/>
      <c r="O51" s="16"/>
      <c r="P51" s="16"/>
      <c r="Q51" s="16"/>
      <c r="R51" s="16"/>
      <c r="S51" s="16"/>
      <c r="T51" s="16"/>
      <c r="U51" s="16"/>
      <c r="V51" s="16"/>
      <c r="W51" s="16"/>
      <c r="X51" s="16"/>
      <c r="Y51" s="16"/>
      <c r="Z51" s="16"/>
      <c r="AA51" s="16"/>
      <c r="AB51" s="16"/>
    </row>
    <row r="52" spans="1:28" ht="15.6">
      <c r="A52" s="591"/>
      <c r="B52" s="260"/>
      <c r="C52" s="560"/>
      <c r="D52" s="560"/>
      <c r="E52" s="174" t="str">
        <f>Fasi_UDA!K128</f>
        <v>Selezionare tra:</v>
      </c>
      <c r="F52" s="175">
        <f>Fasi_UDA!I128</f>
        <v>0</v>
      </c>
      <c r="G52" s="191"/>
      <c r="H52" s="191"/>
      <c r="I52" s="191"/>
      <c r="J52" s="192"/>
      <c r="K52" s="16"/>
      <c r="L52" s="16"/>
      <c r="M52" s="16"/>
      <c r="N52" s="16"/>
      <c r="O52" s="16"/>
      <c r="P52" s="16"/>
      <c r="Q52" s="16"/>
      <c r="R52" s="16"/>
      <c r="S52" s="16"/>
      <c r="T52" s="16"/>
      <c r="U52" s="16"/>
      <c r="V52" s="16"/>
      <c r="W52" s="16"/>
      <c r="X52" s="16"/>
      <c r="Y52" s="16"/>
      <c r="Z52" s="16"/>
      <c r="AA52" s="16"/>
      <c r="AB52" s="16"/>
    </row>
    <row r="53" spans="1:28" ht="15.6">
      <c r="A53" s="591"/>
      <c r="B53" s="260"/>
      <c r="C53" s="563" t="str">
        <f>Fasi_UDA!I130</f>
        <v xml:space="preserve"> - </v>
      </c>
      <c r="D53" s="564"/>
      <c r="E53" s="571" t="str">
        <f>Fasi_UDA!K131</f>
        <v xml:space="preserve"> - </v>
      </c>
      <c r="F53" s="571" t="str">
        <f>Fasi_UDA!I131</f>
        <v xml:space="preserve"> - </v>
      </c>
      <c r="G53" s="573" t="str">
        <f>IF(F53=" - "," - ", "Lo studente collabora solo se sollecitato/aiutato da un compagno o dal docente rispettando solo in parte il ruolo e i tempi assegnati, svolgendo alcune parti del compito e non sempre comunicando in modo corretto. ")</f>
        <v xml:space="preserve"> - </v>
      </c>
      <c r="H53" s="573" t="str">
        <f>IF(F53=" - "," - ", "Lo studente collabora fornendo semplici contributi, rispetta sostanzialmente il ruolo e i tempi assegnati, svolgendo le parti elementari del compito e comunicando in modo quasi sempre corretto. ")</f>
        <v xml:space="preserve"> - </v>
      </c>
      <c r="I53" s="573" t="str">
        <f>IF(F53=" - "," - ", "Lo studente collabora attivamente fornendo validi contributi, rispetta in modo diligente il ruolo e i tempi assegnati, svolgendo parti importanti del compito e comunicando in modo corretto. ")</f>
        <v xml:space="preserve"> - </v>
      </c>
      <c r="J53" s="567" t="str">
        <f>IF(F53=" - "," - ", "Lo studente coordina il lavoro di gruppo, fornisce contributi originali, gestisce i tempi e organizza lo svolgimento del compito tra i membri comunicando in modo costruttivo e aperto al dialogo. ")</f>
        <v xml:space="preserve"> - </v>
      </c>
      <c r="K53" s="16"/>
      <c r="L53" s="16"/>
      <c r="M53" s="16"/>
      <c r="N53" s="16"/>
      <c r="O53" s="16"/>
      <c r="P53" s="16"/>
      <c r="Q53" s="16"/>
      <c r="R53" s="16"/>
      <c r="S53" s="16"/>
      <c r="T53" s="16"/>
      <c r="U53" s="16"/>
      <c r="V53" s="16"/>
      <c r="W53" s="16"/>
      <c r="X53" s="16"/>
      <c r="Y53" s="16"/>
      <c r="Z53" s="16"/>
      <c r="AA53" s="16"/>
      <c r="AB53" s="16"/>
    </row>
    <row r="54" spans="1:28" ht="15.6">
      <c r="A54" s="592"/>
      <c r="B54" s="260"/>
      <c r="C54" s="565"/>
      <c r="D54" s="566"/>
      <c r="E54" s="572"/>
      <c r="F54" s="572"/>
      <c r="G54" s="574"/>
      <c r="H54" s="574"/>
      <c r="I54" s="574"/>
      <c r="J54" s="568"/>
      <c r="K54" s="16"/>
      <c r="L54" s="16"/>
      <c r="M54" s="16"/>
      <c r="N54" s="16"/>
      <c r="O54" s="16"/>
      <c r="P54" s="16"/>
      <c r="Q54" s="16"/>
      <c r="R54" s="16"/>
      <c r="S54" s="16"/>
      <c r="T54" s="16"/>
      <c r="U54" s="16"/>
      <c r="V54" s="16"/>
      <c r="W54" s="16"/>
      <c r="X54" s="16"/>
      <c r="Y54" s="16"/>
      <c r="Z54" s="16"/>
      <c r="AA54" s="16"/>
      <c r="AB54" s="16"/>
    </row>
    <row r="55" spans="1:28" ht="15.6">
      <c r="A55" s="589" t="s">
        <v>77</v>
      </c>
      <c r="B55" s="260">
        <f>Fasi_UDA!C135</f>
        <v>0</v>
      </c>
      <c r="C55" s="560">
        <f>Fasi_UDA!I135</f>
        <v>0</v>
      </c>
      <c r="D55" s="560" t="e">
        <f>Fasi_UDA!J135</f>
        <v>#N/A</v>
      </c>
      <c r="E55" s="174" t="str">
        <f>Fasi_UDA!K137</f>
        <v>Selezionare tra:</v>
      </c>
      <c r="F55" s="175">
        <f>Fasi_UDA!I137</f>
        <v>0</v>
      </c>
      <c r="G55" s="189"/>
      <c r="H55" s="189"/>
      <c r="I55" s="189"/>
      <c r="J55" s="190"/>
      <c r="K55" s="16"/>
      <c r="L55" s="16"/>
      <c r="M55" s="16"/>
      <c r="N55" s="16"/>
      <c r="O55" s="16"/>
      <c r="P55" s="16"/>
      <c r="Q55" s="16"/>
      <c r="R55" s="16"/>
      <c r="S55" s="16"/>
      <c r="T55" s="16"/>
      <c r="U55" s="16"/>
      <c r="V55" s="16"/>
      <c r="W55" s="16"/>
      <c r="X55" s="16"/>
      <c r="Y55" s="16"/>
      <c r="Z55" s="16"/>
      <c r="AA55" s="16"/>
      <c r="AB55" s="16"/>
    </row>
    <row r="56" spans="1:28" ht="15.6">
      <c r="A56" s="590"/>
      <c r="B56" s="260"/>
      <c r="C56" s="560"/>
      <c r="D56" s="560"/>
      <c r="E56" s="174" t="str">
        <f>Fasi_UDA!K139</f>
        <v>Selezionare tra:</v>
      </c>
      <c r="F56" s="175">
        <f>Fasi_UDA!I139</f>
        <v>0</v>
      </c>
      <c r="G56" s="191"/>
      <c r="H56" s="191"/>
      <c r="I56" s="191"/>
      <c r="J56" s="192"/>
      <c r="K56" s="16"/>
      <c r="L56" s="16"/>
      <c r="M56" s="16"/>
      <c r="N56" s="16"/>
      <c r="O56" s="16"/>
      <c r="P56" s="16"/>
      <c r="Q56" s="16"/>
      <c r="R56" s="16"/>
      <c r="S56" s="16"/>
      <c r="T56" s="16"/>
      <c r="U56" s="16"/>
      <c r="V56" s="16"/>
      <c r="W56" s="16"/>
      <c r="X56" s="16"/>
      <c r="Y56" s="16"/>
      <c r="Z56" s="16"/>
      <c r="AA56" s="16"/>
      <c r="AB56" s="16"/>
    </row>
    <row r="57" spans="1:28" ht="15.6">
      <c r="A57" s="590">
        <f>Fasi_UDA!A137</f>
        <v>0</v>
      </c>
      <c r="B57" s="260">
        <f>Fasi_UDA!C142</f>
        <v>0</v>
      </c>
      <c r="C57" s="560">
        <f>Fasi_UDA!I141</f>
        <v>0</v>
      </c>
      <c r="D57" s="560" t="e">
        <f>Fasi_UDA!J141</f>
        <v>#N/A</v>
      </c>
      <c r="E57" s="174" t="str">
        <f>Fasi_UDA!K142</f>
        <v>Selezionare tra:</v>
      </c>
      <c r="F57" s="175">
        <f>Fasi_UDA!I142</f>
        <v>0</v>
      </c>
      <c r="G57" s="189"/>
      <c r="H57" s="189"/>
      <c r="I57" s="189"/>
      <c r="J57" s="190"/>
      <c r="K57" s="16"/>
      <c r="L57" s="16"/>
      <c r="M57" s="16"/>
      <c r="N57" s="16"/>
      <c r="O57" s="16"/>
      <c r="P57" s="16"/>
      <c r="Q57" s="16"/>
      <c r="R57" s="16"/>
      <c r="S57" s="16"/>
      <c r="T57" s="16"/>
      <c r="U57" s="16"/>
      <c r="V57" s="16"/>
      <c r="W57" s="16"/>
      <c r="X57" s="16"/>
      <c r="Y57" s="16"/>
      <c r="Z57" s="16"/>
      <c r="AA57" s="16"/>
      <c r="AB57" s="16"/>
    </row>
    <row r="58" spans="1:28" ht="15.6">
      <c r="A58" s="604"/>
      <c r="B58" s="260"/>
      <c r="C58" s="560"/>
      <c r="D58" s="560"/>
      <c r="E58" s="174" t="str">
        <f>Fasi_UDA!K144</f>
        <v>Selezionare tra:</v>
      </c>
      <c r="F58" s="175">
        <f>Fasi_UDA!I144</f>
        <v>0</v>
      </c>
      <c r="G58" s="191"/>
      <c r="H58" s="191"/>
      <c r="I58" s="191"/>
      <c r="J58" s="192"/>
      <c r="K58" s="16"/>
      <c r="L58" s="16"/>
      <c r="M58" s="16"/>
      <c r="N58" s="16"/>
      <c r="O58" s="16"/>
      <c r="P58" s="16"/>
      <c r="Q58" s="16"/>
      <c r="R58" s="16"/>
      <c r="S58" s="16"/>
      <c r="T58" s="16"/>
      <c r="U58" s="16"/>
      <c r="V58" s="16"/>
      <c r="W58" s="16"/>
      <c r="X58" s="16"/>
      <c r="Y58" s="16"/>
      <c r="Z58" s="16"/>
      <c r="AA58" s="16"/>
      <c r="AB58" s="16"/>
    </row>
    <row r="59" spans="1:28" ht="15.6">
      <c r="A59" s="604"/>
      <c r="B59" s="260"/>
      <c r="C59" s="563" t="str">
        <f>Fasi_UDA!I146</f>
        <v xml:space="preserve"> - </v>
      </c>
      <c r="D59" s="564"/>
      <c r="E59" s="571" t="str">
        <f>Fasi_UDA!K147</f>
        <v xml:space="preserve"> - </v>
      </c>
      <c r="F59" s="571" t="str">
        <f>Fasi_UDA!I147</f>
        <v xml:space="preserve"> - </v>
      </c>
      <c r="G59" s="573" t="str">
        <f>IF(F59=" - "," - ", "Lo studente collabora solo se sollecitato/aiutato da un compagno o dal docente rispettando solo in parte il ruolo e i tempi assegnati, svolgendo alcune parti del compito e non sempre comunicando in modo corretto. ")</f>
        <v xml:space="preserve"> - </v>
      </c>
      <c r="H59" s="573" t="str">
        <f>IF(F59=" - "," - ", "Lo studente collabora fornendo semplici contributi, rispetta sostanzialmente il ruolo e i tempi assegnati, svolgendo le parti elementari del compito e comunicando in modo quasi sempre corretto. ")</f>
        <v xml:space="preserve"> - </v>
      </c>
      <c r="I59" s="573" t="str">
        <f>IF(F59=" - "," - ", "Lo studente collabora attivamente fornendo validi contributi, rispetta in modo diligente il ruolo e i tempi assegnati, svolgendo parti importanti del compito e comunicando in modo corretto. ")</f>
        <v xml:space="preserve"> - </v>
      </c>
      <c r="J59" s="567" t="str">
        <f>IF(F59=" - "," - ", "Lo studente coordina il lavoro di gruppo, fornisce contributi originali, gestisce i tempi e organizza lo svolgimento del compito tra i membri comunicando in modo costruttivo e aperto al dialogo. ")</f>
        <v xml:space="preserve"> - </v>
      </c>
      <c r="K59" s="16"/>
      <c r="L59" s="16"/>
      <c r="M59" s="16"/>
      <c r="N59" s="16"/>
      <c r="O59" s="16"/>
      <c r="P59" s="16"/>
      <c r="Q59" s="16"/>
      <c r="R59" s="16"/>
      <c r="S59" s="16"/>
      <c r="T59" s="16"/>
      <c r="U59" s="16"/>
      <c r="V59" s="16"/>
      <c r="W59" s="16"/>
      <c r="X59" s="16"/>
      <c r="Y59" s="16"/>
      <c r="Z59" s="16"/>
      <c r="AA59" s="16"/>
      <c r="AB59" s="16"/>
    </row>
    <row r="60" spans="1:28" ht="15.6">
      <c r="A60" s="605"/>
      <c r="B60" s="260"/>
      <c r="C60" s="565"/>
      <c r="D60" s="566"/>
      <c r="E60" s="572"/>
      <c r="F60" s="572"/>
      <c r="G60" s="574"/>
      <c r="H60" s="574"/>
      <c r="I60" s="574"/>
      <c r="J60" s="568"/>
      <c r="K60" s="16"/>
      <c r="L60" s="16"/>
      <c r="M60" s="16"/>
      <c r="N60" s="16"/>
      <c r="O60" s="16"/>
      <c r="P60" s="16"/>
      <c r="Q60" s="16"/>
      <c r="R60" s="16"/>
      <c r="S60" s="16"/>
      <c r="T60" s="16"/>
      <c r="U60" s="16"/>
      <c r="V60" s="16"/>
      <c r="W60" s="16"/>
      <c r="X60" s="16"/>
      <c r="Y60" s="16"/>
      <c r="Z60" s="16"/>
      <c r="AA60" s="16"/>
      <c r="AB60" s="16"/>
    </row>
    <row r="61" spans="1:28" ht="15.6">
      <c r="A61" s="603" t="s">
        <v>78</v>
      </c>
      <c r="B61" s="260">
        <f>Fasi_UDA!C151</f>
        <v>0</v>
      </c>
      <c r="C61" s="560">
        <f>Fasi_UDA!I151</f>
        <v>0</v>
      </c>
      <c r="D61" s="560" t="e">
        <f>Fasi_UDA!J151</f>
        <v>#N/A</v>
      </c>
      <c r="E61" s="174" t="str">
        <f>Fasi_UDA!K153</f>
        <v>Selezionare tra:</v>
      </c>
      <c r="F61" s="175">
        <f>Fasi_UDA!I153</f>
        <v>0</v>
      </c>
      <c r="G61" s="189"/>
      <c r="H61" s="189"/>
      <c r="I61" s="189"/>
      <c r="J61" s="190"/>
      <c r="K61" s="16"/>
      <c r="L61" s="16"/>
      <c r="M61" s="16"/>
      <c r="N61" s="16"/>
      <c r="O61" s="16"/>
      <c r="P61" s="16"/>
      <c r="Q61" s="16"/>
      <c r="R61" s="16"/>
      <c r="S61" s="16"/>
      <c r="T61" s="16"/>
      <c r="U61" s="16"/>
      <c r="V61" s="16"/>
      <c r="W61" s="16"/>
      <c r="X61" s="16"/>
      <c r="Y61" s="16"/>
      <c r="Z61" s="16"/>
      <c r="AA61" s="16"/>
      <c r="AB61" s="16"/>
    </row>
    <row r="62" spans="1:28" ht="15.6">
      <c r="A62" s="597"/>
      <c r="B62" s="260"/>
      <c r="C62" s="560"/>
      <c r="D62" s="560"/>
      <c r="E62" s="174" t="str">
        <f>Fasi_UDA!K155</f>
        <v>Selezionare tra:</v>
      </c>
      <c r="F62" s="175">
        <f>Fasi_UDA!I155</f>
        <v>0</v>
      </c>
      <c r="G62" s="191"/>
      <c r="H62" s="191"/>
      <c r="I62" s="191"/>
      <c r="J62" s="192"/>
      <c r="K62" s="16"/>
      <c r="L62" s="16"/>
      <c r="M62" s="16"/>
      <c r="N62" s="16"/>
      <c r="O62" s="16"/>
      <c r="P62" s="16"/>
      <c r="Q62" s="16"/>
      <c r="R62" s="16"/>
      <c r="S62" s="16"/>
      <c r="T62" s="16"/>
      <c r="U62" s="16"/>
      <c r="V62" s="16"/>
      <c r="W62" s="16"/>
      <c r="X62" s="16"/>
      <c r="Y62" s="16"/>
      <c r="Z62" s="16"/>
      <c r="AA62" s="16"/>
      <c r="AB62" s="16"/>
    </row>
    <row r="63" spans="1:28" ht="15.6">
      <c r="A63" s="597">
        <f>Fasi_UDA!A153</f>
        <v>0</v>
      </c>
      <c r="B63" s="260">
        <f>Fasi_UDA!C158</f>
        <v>0</v>
      </c>
      <c r="C63" s="560">
        <f>Fasi_UDA!I157</f>
        <v>0</v>
      </c>
      <c r="D63" s="560" t="e">
        <f>Fasi_UDA!J157</f>
        <v>#N/A</v>
      </c>
      <c r="E63" s="174" t="str">
        <f>Fasi_UDA!K158</f>
        <v>Selezionare tra:</v>
      </c>
      <c r="F63" s="175">
        <f>Fasi_UDA!I158</f>
        <v>0</v>
      </c>
      <c r="G63" s="189"/>
      <c r="H63" s="189"/>
      <c r="I63" s="189"/>
      <c r="J63" s="190"/>
      <c r="K63" s="16"/>
      <c r="L63" s="16"/>
      <c r="M63" s="16"/>
      <c r="N63" s="16"/>
      <c r="O63" s="16"/>
      <c r="P63" s="16"/>
      <c r="Q63" s="16"/>
      <c r="R63" s="16"/>
      <c r="S63" s="16"/>
      <c r="T63" s="16"/>
      <c r="U63" s="16"/>
      <c r="V63" s="16"/>
      <c r="W63" s="16"/>
      <c r="X63" s="16"/>
      <c r="Y63" s="16"/>
      <c r="Z63" s="16"/>
      <c r="AA63" s="16"/>
      <c r="AB63" s="16"/>
    </row>
    <row r="64" spans="1:28" ht="15.6">
      <c r="A64" s="598"/>
      <c r="B64" s="260"/>
      <c r="C64" s="560"/>
      <c r="D64" s="560"/>
      <c r="E64" s="174" t="str">
        <f>Fasi_UDA!K160</f>
        <v>Selezionare tra:</v>
      </c>
      <c r="F64" s="175">
        <f>Fasi_UDA!I160</f>
        <v>0</v>
      </c>
      <c r="G64" s="191"/>
      <c r="H64" s="191"/>
      <c r="I64" s="191"/>
      <c r="J64" s="192"/>
      <c r="K64" s="16"/>
      <c r="L64" s="16"/>
      <c r="M64" s="16"/>
      <c r="N64" s="16"/>
      <c r="O64" s="16"/>
      <c r="P64" s="16"/>
      <c r="Q64" s="16"/>
      <c r="R64" s="16"/>
      <c r="S64" s="16"/>
      <c r="T64" s="16"/>
      <c r="U64" s="16"/>
      <c r="V64" s="16"/>
      <c r="W64" s="16"/>
      <c r="X64" s="16"/>
      <c r="Y64" s="16"/>
      <c r="Z64" s="16"/>
      <c r="AA64" s="16"/>
      <c r="AB64" s="16"/>
    </row>
    <row r="65" spans="1:28" ht="15.6">
      <c r="A65" s="598"/>
      <c r="B65" s="260"/>
      <c r="C65" s="563" t="str">
        <f>Fasi_UDA!I162</f>
        <v xml:space="preserve"> - </v>
      </c>
      <c r="D65" s="564"/>
      <c r="E65" s="571" t="str">
        <f>Fasi_UDA!K163</f>
        <v xml:space="preserve"> - </v>
      </c>
      <c r="F65" s="571" t="str">
        <f>Fasi_UDA!I163</f>
        <v xml:space="preserve"> - </v>
      </c>
      <c r="G65" s="573" t="str">
        <f>IF(F65=" - "," - ", "Lo studente collabora solo se sollecitato/aiutato da un compagno o dal docente rispettando solo in parte il ruolo e i tempi assegnati, svolgendo alcune parti del compito e non sempre comunicando in modo corretto. ")</f>
        <v xml:space="preserve"> - </v>
      </c>
      <c r="H65" s="573" t="str">
        <f>IF(F65=" - "," - ", "Lo studente collabora fornendo semplici contributi, rispetta sostanzialmente il ruolo e i tempi assegnati, svolgendo le parti elementari del compito e comunicando in modo quasi sempre corretto. ")</f>
        <v xml:space="preserve"> - </v>
      </c>
      <c r="I65" s="573" t="str">
        <f>IF(F65=" - "," - ", "Lo studente collabora attivamente fornendo validi contributi, rispetta in modo diligente il ruolo e i tempi assegnati, svolgendo parti importanti del compito e comunicando in modo corretto. ")</f>
        <v xml:space="preserve"> - </v>
      </c>
      <c r="J65" s="567" t="str">
        <f>IF(F65=" - "," - ", "Lo studente coordina il lavoro di gruppo, fornisce contributi originali, gestisce i tempi e organizza lo svolgimento del compito tra i membri comunicando in modo costruttivo e aperto al dialogo. ")</f>
        <v xml:space="preserve"> - </v>
      </c>
      <c r="K65" s="16"/>
      <c r="L65" s="16"/>
      <c r="M65" s="16"/>
      <c r="N65" s="16"/>
      <c r="O65" s="16"/>
      <c r="P65" s="16"/>
      <c r="Q65" s="16"/>
      <c r="R65" s="16"/>
      <c r="S65" s="16"/>
      <c r="T65" s="16"/>
      <c r="U65" s="16"/>
      <c r="V65" s="16"/>
      <c r="W65" s="16"/>
      <c r="X65" s="16"/>
      <c r="Y65" s="16"/>
      <c r="Z65" s="16"/>
      <c r="AA65" s="16"/>
      <c r="AB65" s="16"/>
    </row>
    <row r="66" spans="1:28" ht="15.95" thickBot="1">
      <c r="A66" s="599"/>
      <c r="B66" s="600"/>
      <c r="C66" s="601"/>
      <c r="D66" s="602"/>
      <c r="E66" s="595"/>
      <c r="F66" s="595"/>
      <c r="G66" s="596"/>
      <c r="H66" s="596"/>
      <c r="I66" s="596"/>
      <c r="J66" s="593"/>
      <c r="K66" s="16"/>
      <c r="L66" s="16"/>
      <c r="M66" s="16"/>
      <c r="N66" s="16"/>
      <c r="O66" s="16"/>
      <c r="P66" s="16"/>
      <c r="Q66" s="16"/>
      <c r="R66" s="16"/>
      <c r="S66" s="16"/>
      <c r="T66" s="16"/>
      <c r="U66" s="16"/>
      <c r="V66" s="16"/>
      <c r="W66" s="16"/>
      <c r="X66" s="16"/>
      <c r="Y66" s="16"/>
      <c r="Z66" s="16"/>
      <c r="AA66" s="16"/>
      <c r="AB66" s="16"/>
    </row>
    <row r="67" spans="1:28" ht="15.6">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6">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6">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6">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6">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6">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6">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6">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6">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6">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6">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6">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6">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6">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6">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6">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6">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6">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6">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6">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6">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6">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6">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6">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6">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6">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6">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6">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6">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6">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6">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6">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6">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6">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6">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6">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6">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6">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6">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6">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6">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6">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6">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6">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6">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6">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6">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6">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6">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6">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6">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6">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6">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6">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6">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6">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6">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6">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6">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6">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6">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6">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6">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6">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6">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6">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6">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6">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6">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6">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6">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6">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6">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6">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6">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6">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6">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6">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6">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6">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6">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6">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6">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6">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6">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6">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6">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6">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6">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6">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6">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6">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6">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6">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6">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6">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6">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6">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6">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6">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6">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6">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6">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6">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6">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6">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6">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6">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6">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6">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6">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6">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6">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6">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6">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6">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6">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6">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6">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6">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6">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6">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6">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6">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6">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6">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6">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6">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6">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6">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ht="15.6">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ht="15.6">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ht="15.6">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ht="15.6">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ht="15.6">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ht="15.6">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ht="15.6">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ht="15.6">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ht="15.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ht="15.6">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ht="15.6">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ht="15.6">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ht="15.6">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ht="15.6">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ht="15.6">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ht="15.6">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ht="15.6">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ht="15.6">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ht="15.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ht="15.6">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ht="15.6">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ht="15.6">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ht="15.6">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ht="15.6">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ht="15.6">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ht="15.6">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ht="15.6">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ht="15.6">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ht="15.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ht="15.6">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ht="15.6">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ht="15.6">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ht="15.6">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ht="15.6">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ht="15.6">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ht="15.6">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ht="15.6">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ht="15.6">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ht="15.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ht="15.6">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ht="15.6">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ht="15.6">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ht="15.6">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ht="15.6">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ht="15.6">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ht="15.6">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ht="15.6">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ht="15.6">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ht="1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ht="15.6">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ht="15.6">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ht="15.6">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ht="15.6">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ht="15.6">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ht="15.6">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ht="15.6">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ht="15.6">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ht="15.6">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ht="15.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ht="15.6">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ht="15.6">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ht="15.6">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ht="15.6">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ht="15.6">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ht="15.6">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ht="15.6">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ht="15.6">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ht="15.6">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ht="15.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ht="15.6">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ht="15.6">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ht="15.6">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ht="15.6">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ht="15.6">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ht="15.6">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ht="15.6">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ht="15.6">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ht="15.6">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ht="15.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ht="15.6">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ht="15.6">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ht="15.6">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ht="15.6">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ht="15.6">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ht="15.6">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ht="15.6">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ht="15.6">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ht="15.6">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ht="15.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ht="15.6">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ht="15.6">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ht="15.6">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ht="15.6">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ht="15.6">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ht="15.6">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ht="15.6">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ht="15.6">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ht="15.6">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ht="15.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ht="15.6">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ht="15.6">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ht="15.6">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ht="15.6">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ht="15.6">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ht="15.6">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ht="15.6">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ht="15.6">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ht="15.6">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ht="15.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ht="15.6">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ht="15.6">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ht="15.6">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ht="15.6">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ht="15.6">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ht="15.6">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ht="15.6">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ht="15.6">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ht="15.6">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ht="15.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ht="15.6">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ht="15.6">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ht="15.6">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ht="15.6">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ht="15.6">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ht="15.6">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ht="15.6">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ht="15.6">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ht="15.6">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ht="15.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ht="15.6">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ht="15.6">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ht="15.6">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ht="15.6">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ht="15.6">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ht="15.6">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ht="15.6">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ht="15.6">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ht="15.6">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ht="15.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ht="15.6">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ht="15.6">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ht="15.6">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ht="15.6">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ht="15.6">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ht="15.6">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ht="15.6">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ht="15.6">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ht="15.6">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ht="1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ht="15.6">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ht="15.6">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ht="15.6">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ht="15.6">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ht="15.6">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ht="15.6">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ht="15.6">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ht="15.6">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ht="15.6">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ht="15.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ht="15.6">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ht="15.6">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ht="15.6">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ht="15.6">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ht="15.6">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ht="15.6">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ht="15.6">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ht="15.6">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ht="15.6">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ht="15.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ht="15.6">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ht="15.6">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ht="15.6">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ht="15.6">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ht="15.6">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ht="15.6">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ht="15.6">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ht="15.6">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ht="15.6">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ht="15.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ht="15.6">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ht="15.6">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ht="15.6">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ht="15.6">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ht="15.6">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ht="15.6">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ht="15.6">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ht="15.6">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ht="15.6">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ht="15.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ht="15.6">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ht="15.6">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ht="15.6">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ht="15.6">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ht="15.6">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ht="15.6">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ht="15.6">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ht="15.6">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ht="15.6">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ht="15.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ht="15.6">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ht="15.6">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ht="15.6">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ht="15.6">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ht="15.6">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ht="15.6">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ht="15.6">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ht="15.6">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ht="15.6">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ht="15.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ht="15.6">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ht="15.6">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ht="15.6">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ht="15.6">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ht="15.6">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ht="15.6">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ht="15.6">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ht="15.6">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ht="15.6">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ht="15.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ht="15.6">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ht="15.6">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ht="15.6">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ht="15.6">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ht="15.6">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ht="15.6">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ht="15.6">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ht="15.6">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ht="15.6">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ht="15.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ht="15.6">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ht="15.6">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ht="15.6">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ht="15.6">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ht="15.6">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ht="15.6">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ht="15.6">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ht="15.6">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ht="15.6">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ht="15.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ht="15.6">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ht="15.6">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ht="15.6">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ht="15.6">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ht="15.6">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ht="15.6">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ht="15.6">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ht="15.6">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ht="15.6">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ht="1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ht="15.6">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ht="15.6">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ht="15.6">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ht="15.6">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ht="15.6">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ht="15.6">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ht="15.6">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ht="15.6">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ht="15.6">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ht="15.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ht="15.6">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ht="15.6">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ht="15.6">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ht="15.6">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ht="15.6">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ht="15.6">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ht="15.6">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ht="15.6">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ht="15.6">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ht="15.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ht="15.6">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ht="15.6">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ht="15.6">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ht="15.6">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ht="15.6">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ht="15.6">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ht="15.6">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ht="15.6">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ht="15.6">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ht="15.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ht="15.6">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ht="15.6">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ht="15.6">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ht="15.6">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ht="15.6">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ht="15.6">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ht="15.6">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ht="15.6">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ht="15.6">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ht="15.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ht="15.6">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ht="15.6">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ht="15.6">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ht="15.6">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ht="15.6">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ht="15.6">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ht="15.6">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ht="15.6">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ht="15.6">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ht="15.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ht="15.6">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ht="15.6">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ht="15.6">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ht="15.6">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ht="15.6">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ht="15.6">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ht="15.6">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ht="15.6">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ht="15.6">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ht="15.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ht="15.6">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ht="15.6">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ht="15.6">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ht="15.6">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ht="15.6">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ht="15.6">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ht="15.6">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ht="15.6">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ht="15.6">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ht="15.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ht="15.6">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ht="15.6">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ht="15.6">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ht="15.6">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ht="15.6">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ht="15.6">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ht="15.6">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ht="15.6">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ht="15.6">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ht="15.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ht="15.6">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ht="15.6">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ht="15.6">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ht="15.6">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ht="15.6">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ht="15.6">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ht="15.6">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ht="15.6">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ht="15.6">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ht="15.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ht="15.6">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ht="15.6">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ht="15.6">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ht="15.6">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ht="15.6">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ht="15.6">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ht="15.6">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ht="15.6">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ht="15.6">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ht="1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ht="15.6">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ht="15.6">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ht="15.6">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ht="15.6">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ht="15.6">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ht="15.6">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ht="15.6">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ht="15.6">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ht="15.6">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ht="15.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ht="15.6">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ht="15.6">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ht="15.6">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ht="15.6">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ht="15.6">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ht="15.6">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ht="15.6">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ht="15.6">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ht="15.6">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ht="15.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ht="15.6">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ht="15.6">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ht="15.6">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ht="15.6">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ht="15.6">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ht="15.6">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ht="15.6">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ht="15.6">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ht="15.6">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ht="15.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ht="15.6">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ht="15.6">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ht="15.6">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ht="15.6">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ht="15.6">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ht="15.6">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ht="15.6">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ht="15.6">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ht="15.6">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ht="15.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ht="15.6">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ht="15.6">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ht="15.6">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ht="15.6">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ht="15.6">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ht="15.6">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ht="15.6">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ht="15.6">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ht="15.6">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ht="15.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ht="15.6">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ht="15.6">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ht="15.6">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ht="15.6">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ht="15.6">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ht="15.6">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ht="15.6">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ht="15.6">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ht="15.6">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ht="15.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ht="15.6">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ht="15.6">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ht="15.6">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ht="15.6">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ht="15.6">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ht="15.6">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ht="15.6">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ht="15.6">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ht="15.6">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ht="15.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ht="15.6">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ht="15.6">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ht="15.6">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ht="15.6">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ht="15.6">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ht="15.6">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ht="15.6">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ht="15.6">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ht="15.6">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ht="15.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ht="15.6">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ht="15.6">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ht="15.6">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ht="15.6">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ht="15.6">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ht="15.6">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ht="15.6">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ht="15.6">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ht="15.6">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ht="15.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ht="15.6">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ht="15.6">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ht="15.6">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ht="15.6">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ht="15.6">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ht="15.6">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ht="15.6">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ht="15.6">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ht="15.6">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ht="1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ht="15.6">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ht="15.6">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ht="15.6">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ht="15.6">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ht="15.6">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ht="15.6">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ht="15.6">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ht="15.6">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ht="15.6">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ht="15.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ht="15.6">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ht="15.6">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ht="15.6">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ht="15.6">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ht="15.6">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ht="15.6">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ht="15.6">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ht="15.6">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ht="15.6">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ht="15.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ht="15.6">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ht="15.6">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ht="15.6">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ht="15.6">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ht="15.6">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ht="15.6">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ht="15.6">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ht="15.6">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ht="15.6">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ht="15.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ht="15.6">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ht="15.6">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ht="15.6">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ht="15.6">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ht="15.6">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ht="15.6">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ht="15.6">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ht="15.6">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ht="15.6">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ht="15.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ht="15.6">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ht="15.6">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ht="15.6">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ht="15.6">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ht="15.6">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ht="15.6">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ht="15.6">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ht="15.6">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ht="15.6">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ht="15.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ht="15.6">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ht="15.6">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ht="15.6">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ht="15.6">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ht="15.6">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ht="15.6">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ht="15.6">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ht="15.6">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ht="15.6">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ht="15.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ht="15.6">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ht="15.6">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ht="15.6">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ht="15.6">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ht="15.6">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ht="15.6">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ht="15.6">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ht="15.6">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ht="15.6">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ht="15.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ht="15.6">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ht="15.6">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ht="15.6">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ht="15.6">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ht="15.6">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ht="15.6">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ht="15.6">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ht="15.6">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ht="15.6">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ht="15.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ht="15.6">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ht="15.6">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ht="15.6">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ht="15.6">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ht="15.6">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ht="15.6">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ht="15.6">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ht="15.6">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ht="15.6">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ht="15.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ht="15.6">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ht="15.6">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ht="15.6">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ht="15.6">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ht="15.6">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ht="15.6">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ht="15.6">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ht="15.6">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ht="15.6">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ht="1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ht="15.6">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ht="15.6">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ht="15.6">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ht="15.6">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ht="15.6">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ht="15.6">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ht="15.6">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ht="15.6">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ht="15.6">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ht="15.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ht="15.6">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ht="15.6">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ht="15.6">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ht="15.6">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ht="15.6">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ht="15.6">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ht="15.6">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ht="15.6">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ht="15.6">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ht="15.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ht="15.6">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ht="15.6">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ht="15.6">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ht="15.6">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ht="15.6">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ht="15.6">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ht="15.6">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ht="15.6">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ht="15.6">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ht="15.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ht="15.6">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ht="15.6">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ht="15.6">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ht="15.6">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ht="15.6">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ht="15.6">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ht="15.6">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ht="15.6">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ht="15.6">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ht="15.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ht="15.6">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ht="15.6">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ht="15.6">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ht="15.6">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ht="15.6">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ht="15.6">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ht="15.6">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ht="15.6">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ht="15.6">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ht="15.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ht="15.6">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ht="15.6">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ht="15.6">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ht="15.6">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ht="15.6">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ht="15.6">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ht="15.6">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ht="15.6">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ht="15.6">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ht="15.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ht="15.6">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ht="15.6">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ht="15.6">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ht="15.6">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ht="15.6">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ht="15.6">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ht="15.6">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ht="15.6">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ht="15.6">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ht="15.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ht="15.6">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ht="15.6">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ht="15.6">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ht="15.6">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ht="15.6">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ht="15.6">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ht="15.6">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ht="15.6">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ht="15.6">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ht="15.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ht="15.6">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ht="15.6">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ht="15.6">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ht="15.6">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ht="15.6">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ht="15.6">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ht="15.6">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ht="15.6">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ht="15.6">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ht="15.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ht="15.6">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ht="15.6">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ht="15.6">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ht="15.6">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ht="15.6">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ht="15.6">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ht="15.6">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ht="15.6">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ht="15.6">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ht="1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ht="15.6">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ht="15.6">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ht="15.6">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ht="15.6">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ht="15.6">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sheetData>
  <sheetProtection algorithmName="SHA-512" hashValue="4MlJyN+eVtFLlQ1MH0pSMb2b8lJfoqRBu7/MuTzN180rVFTNIwjk7ps1mqQZZgAcnesHlAj9r0mOfU+wNhZ5DA==" saltValue="qqhf74L8Tbmy7Ie7+azJtg==" spinCount="100000" sheet="1" formatCells="0" formatColumns="0" formatRows="0" insertHyperlinks="0"/>
  <mergeCells count="163">
    <mergeCell ref="J65:J66"/>
    <mergeCell ref="C6:D6"/>
    <mergeCell ref="E65:E66"/>
    <mergeCell ref="F65:F66"/>
    <mergeCell ref="G65:G66"/>
    <mergeCell ref="H65:H66"/>
    <mergeCell ref="I65:I66"/>
    <mergeCell ref="A63:A66"/>
    <mergeCell ref="B63:B66"/>
    <mergeCell ref="C63:C64"/>
    <mergeCell ref="D63:D64"/>
    <mergeCell ref="C65:D66"/>
    <mergeCell ref="J59:J60"/>
    <mergeCell ref="A61:A62"/>
    <mergeCell ref="B61:B62"/>
    <mergeCell ref="C61:C62"/>
    <mergeCell ref="D61:D62"/>
    <mergeCell ref="E59:E60"/>
    <mergeCell ref="F59:F60"/>
    <mergeCell ref="G59:G60"/>
    <mergeCell ref="H59:H60"/>
    <mergeCell ref="I59:I60"/>
    <mergeCell ref="A57:A60"/>
    <mergeCell ref="B57:B60"/>
    <mergeCell ref="C57:C58"/>
    <mergeCell ref="D57:D58"/>
    <mergeCell ref="C59:D60"/>
    <mergeCell ref="J53:J54"/>
    <mergeCell ref="A55:A56"/>
    <mergeCell ref="B55:B56"/>
    <mergeCell ref="C55:C56"/>
    <mergeCell ref="D55:D56"/>
    <mergeCell ref="E53:E54"/>
    <mergeCell ref="F53:F54"/>
    <mergeCell ref="G53:G54"/>
    <mergeCell ref="H53:H54"/>
    <mergeCell ref="I53:I54"/>
    <mergeCell ref="A51:A54"/>
    <mergeCell ref="B51:B54"/>
    <mergeCell ref="C51:C52"/>
    <mergeCell ref="D51:D52"/>
    <mergeCell ref="C53:D54"/>
    <mergeCell ref="J47:J48"/>
    <mergeCell ref="A49:A50"/>
    <mergeCell ref="B49:B50"/>
    <mergeCell ref="C49:C50"/>
    <mergeCell ref="D49:D50"/>
    <mergeCell ref="E47:E48"/>
    <mergeCell ref="F47:F48"/>
    <mergeCell ref="G47:G48"/>
    <mergeCell ref="H47:H48"/>
    <mergeCell ref="I47:I48"/>
    <mergeCell ref="A45:A48"/>
    <mergeCell ref="B45:B48"/>
    <mergeCell ref="C45:C46"/>
    <mergeCell ref="D45:D46"/>
    <mergeCell ref="C47:D48"/>
    <mergeCell ref="J41:J42"/>
    <mergeCell ref="A43:A44"/>
    <mergeCell ref="B43:B44"/>
    <mergeCell ref="C43:C44"/>
    <mergeCell ref="D43:D44"/>
    <mergeCell ref="E41:E42"/>
    <mergeCell ref="F41:F42"/>
    <mergeCell ref="G41:G42"/>
    <mergeCell ref="H41:H42"/>
    <mergeCell ref="I41:I42"/>
    <mergeCell ref="A39:A42"/>
    <mergeCell ref="B39:B42"/>
    <mergeCell ref="C39:C40"/>
    <mergeCell ref="D39:D40"/>
    <mergeCell ref="C41:D42"/>
    <mergeCell ref="J35:J36"/>
    <mergeCell ref="A37:A38"/>
    <mergeCell ref="B37:B38"/>
    <mergeCell ref="C37:C38"/>
    <mergeCell ref="D37:D38"/>
    <mergeCell ref="E35:E36"/>
    <mergeCell ref="F35:F36"/>
    <mergeCell ref="G35:G36"/>
    <mergeCell ref="H35:H36"/>
    <mergeCell ref="I35:I36"/>
    <mergeCell ref="A33:A36"/>
    <mergeCell ref="B33:B36"/>
    <mergeCell ref="C33:C34"/>
    <mergeCell ref="D33:D34"/>
    <mergeCell ref="C35:D36"/>
    <mergeCell ref="J29:J30"/>
    <mergeCell ref="A31:A32"/>
    <mergeCell ref="B31:B32"/>
    <mergeCell ref="C31:C32"/>
    <mergeCell ref="D31:D32"/>
    <mergeCell ref="E29:E30"/>
    <mergeCell ref="F29:F30"/>
    <mergeCell ref="G29:G30"/>
    <mergeCell ref="H29:H30"/>
    <mergeCell ref="I29:I30"/>
    <mergeCell ref="A25:A26"/>
    <mergeCell ref="B25:B26"/>
    <mergeCell ref="C25:C26"/>
    <mergeCell ref="D25:D26"/>
    <mergeCell ref="A27:A30"/>
    <mergeCell ref="B27:B30"/>
    <mergeCell ref="C27:C28"/>
    <mergeCell ref="D27:D28"/>
    <mergeCell ref="C29:D30"/>
    <mergeCell ref="J23:J24"/>
    <mergeCell ref="E23:E24"/>
    <mergeCell ref="F23:F24"/>
    <mergeCell ref="G23:G24"/>
    <mergeCell ref="H23:H24"/>
    <mergeCell ref="I23:I24"/>
    <mergeCell ref="I11:I12"/>
    <mergeCell ref="J11:J12"/>
    <mergeCell ref="C17:D18"/>
    <mergeCell ref="E17:E18"/>
    <mergeCell ref="F17:F18"/>
    <mergeCell ref="G17:G18"/>
    <mergeCell ref="H17:H18"/>
    <mergeCell ref="I17:I18"/>
    <mergeCell ref="J17:J18"/>
    <mergeCell ref="E11:E12"/>
    <mergeCell ref="F11:F12"/>
    <mergeCell ref="G11:G12"/>
    <mergeCell ref="C11:D12"/>
    <mergeCell ref="H11:H12"/>
    <mergeCell ref="C23:D24"/>
    <mergeCell ref="D7:D8"/>
    <mergeCell ref="C9:C10"/>
    <mergeCell ref="D9:D10"/>
    <mergeCell ref="A9:A12"/>
    <mergeCell ref="B9:B12"/>
    <mergeCell ref="D19:D20"/>
    <mergeCell ref="B4:B5"/>
    <mergeCell ref="A1:J1"/>
    <mergeCell ref="A2:F2"/>
    <mergeCell ref="G2:J2"/>
    <mergeCell ref="A3:F3"/>
    <mergeCell ref="G3:J3"/>
    <mergeCell ref="A4:A5"/>
    <mergeCell ref="C4:C5"/>
    <mergeCell ref="E4:E5"/>
    <mergeCell ref="F4:F5"/>
    <mergeCell ref="G4:J4"/>
    <mergeCell ref="D4:D5"/>
    <mergeCell ref="A7:A8"/>
    <mergeCell ref="B7:B8"/>
    <mergeCell ref="C7:C8"/>
    <mergeCell ref="A13:A14"/>
    <mergeCell ref="A15:A18"/>
    <mergeCell ref="A21:A24"/>
    <mergeCell ref="B21:B24"/>
    <mergeCell ref="B13:B14"/>
    <mergeCell ref="C13:C14"/>
    <mergeCell ref="D13:D14"/>
    <mergeCell ref="B15:B18"/>
    <mergeCell ref="C15:C16"/>
    <mergeCell ref="D15:D16"/>
    <mergeCell ref="C21:C22"/>
    <mergeCell ref="D21:D22"/>
    <mergeCell ref="A19:A20"/>
    <mergeCell ref="C19:C20"/>
    <mergeCell ref="B19:B20"/>
  </mergeCells>
  <phoneticPr fontId="21" type="noConversion"/>
  <conditionalFormatting sqref="C23">
    <cfRule type="containsBlanks" dxfId="12" priority="8">
      <formula>LEN(TRIM(C23))=0</formula>
    </cfRule>
  </conditionalFormatting>
  <conditionalFormatting sqref="C7:D7 C9:D9 C11 C13:D13 C15:D15 C17">
    <cfRule type="containsBlanks" dxfId="11" priority="11">
      <formula>LEN(TRIM(C7))=0</formula>
    </cfRule>
  </conditionalFormatting>
  <conditionalFormatting sqref="C25:D25 E25:F28 C27:D27">
    <cfRule type="containsBlanks" dxfId="10" priority="7">
      <formula>LEN(TRIM(C25))=0</formula>
    </cfRule>
  </conditionalFormatting>
  <conditionalFormatting sqref="C31:D31 E31:F34 C33:D33">
    <cfRule type="containsBlanks" dxfId="9" priority="6">
      <formula>LEN(TRIM(C31))=0</formula>
    </cfRule>
  </conditionalFormatting>
  <conditionalFormatting sqref="C37:D37 E37:F40 C39:D39">
    <cfRule type="containsBlanks" dxfId="8" priority="4">
      <formula>LEN(TRIM(C37))=0</formula>
    </cfRule>
  </conditionalFormatting>
  <conditionalFormatting sqref="C43:D43 E43:F46 C45:D45">
    <cfRule type="containsBlanks" dxfId="7" priority="5">
      <formula>LEN(TRIM(C43))=0</formula>
    </cfRule>
  </conditionalFormatting>
  <conditionalFormatting sqref="C49:D49 E49:F52 C51:D51">
    <cfRule type="containsBlanks" dxfId="6" priority="3">
      <formula>LEN(TRIM(C49))=0</formula>
    </cfRule>
  </conditionalFormatting>
  <conditionalFormatting sqref="C55:D55 E55:F58 C57:D57">
    <cfRule type="containsBlanks" dxfId="5" priority="2">
      <formula>LEN(TRIM(C55))=0</formula>
    </cfRule>
  </conditionalFormatting>
  <conditionalFormatting sqref="C61:D61 E61:F64 C63:D63">
    <cfRule type="containsBlanks" dxfId="4" priority="1">
      <formula>LEN(TRIM(C61))=0</formula>
    </cfRule>
  </conditionalFormatting>
  <conditionalFormatting sqref="E7:F11 E13:F17 C19:D19 E19:F23 C21:D21">
    <cfRule type="containsBlanks" dxfId="3" priority="9">
      <formula>LEN(TRIM(C7))=0</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&amp;F</oddHeader>
    <oddFooter>&amp;L&amp;D&amp;CEASYUDA - ad opera di Enza Luana Indelicato USR 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28"/>
  <sheetViews>
    <sheetView topLeftCell="A6" workbookViewId="0">
      <selection activeCell="C11" sqref="C11:D12"/>
    </sheetView>
  </sheetViews>
  <sheetFormatPr defaultColWidth="12.5703125" defaultRowHeight="15.75" customHeight="1"/>
  <cols>
    <col min="1" max="1" width="37.85546875" customWidth="1"/>
  </cols>
  <sheetData>
    <row r="2" spans="1:1" ht="12.6">
      <c r="A2" s="1" t="s">
        <v>103</v>
      </c>
    </row>
    <row r="3" spans="1:1" ht="12.6">
      <c r="A3" s="1" t="s">
        <v>104</v>
      </c>
    </row>
    <row r="4" spans="1:1" ht="12.6">
      <c r="A4" s="1" t="s">
        <v>105</v>
      </c>
    </row>
    <row r="5" spans="1:1" ht="18" customHeight="1">
      <c r="A5" s="1" t="s">
        <v>106</v>
      </c>
    </row>
    <row r="6" spans="1:1" ht="12.6">
      <c r="A6" s="1" t="s">
        <v>107</v>
      </c>
    </row>
    <row r="7" spans="1:1" ht="12.6">
      <c r="A7" s="1" t="s">
        <v>108</v>
      </c>
    </row>
    <row r="8" spans="1:1" ht="12.6">
      <c r="A8" s="1" t="s">
        <v>109</v>
      </c>
    </row>
    <row r="9" spans="1:1" ht="12.6">
      <c r="A9" s="1" t="s">
        <v>110</v>
      </c>
    </row>
    <row r="10" spans="1:1" ht="12.6">
      <c r="A10" s="1" t="s">
        <v>111</v>
      </c>
    </row>
    <row r="11" spans="1:1" ht="12.6">
      <c r="A11" s="1" t="s">
        <v>112</v>
      </c>
    </row>
    <row r="12" spans="1:1" ht="12.6">
      <c r="A12" s="1" t="s">
        <v>113</v>
      </c>
    </row>
    <row r="13" spans="1:1" ht="12.6">
      <c r="A13" s="1" t="s">
        <v>114</v>
      </c>
    </row>
    <row r="14" spans="1:1" ht="12.6">
      <c r="A14" s="1" t="s">
        <v>115</v>
      </c>
    </row>
    <row r="15" spans="1:1" ht="12.6">
      <c r="A15" s="1" t="s">
        <v>116</v>
      </c>
    </row>
    <row r="16" spans="1:1" ht="12.6">
      <c r="A16" s="1" t="s">
        <v>117</v>
      </c>
    </row>
    <row r="17" spans="1:1" ht="15.95" customHeight="1">
      <c r="A17" s="4"/>
    </row>
    <row r="18" spans="1:1" ht="12.6">
      <c r="A18" s="1" t="s">
        <v>118</v>
      </c>
    </row>
    <row r="19" spans="1:1" ht="12.6">
      <c r="A19" s="1" t="s">
        <v>119</v>
      </c>
    </row>
    <row r="20" spans="1:1" s="1" customFormat="1" ht="12.75" customHeight="1">
      <c r="A20" s="1" t="s">
        <v>120</v>
      </c>
    </row>
    <row r="21" spans="1:1" ht="12.6">
      <c r="A21" s="1" t="s">
        <v>121</v>
      </c>
    </row>
    <row r="22" spans="1:1" ht="12.6">
      <c r="A22" s="1" t="s">
        <v>122</v>
      </c>
    </row>
    <row r="23" spans="1:1" ht="12.6">
      <c r="A23" s="1" t="s">
        <v>123</v>
      </c>
    </row>
    <row r="24" spans="1:1" ht="12.6"/>
    <row r="25" spans="1:1" ht="12.6">
      <c r="A25" s="1"/>
    </row>
    <row r="26" spans="1:1" ht="12.6">
      <c r="A26" s="1"/>
    </row>
    <row r="27" spans="1:1" ht="12.6">
      <c r="A27" s="1"/>
    </row>
    <row r="28" spans="1:1" ht="12.6">
      <c r="A2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666"/>
  <sheetViews>
    <sheetView topLeftCell="A19" zoomScale="85" zoomScaleNormal="85" workbookViewId="0">
      <selection activeCell="C11" sqref="C11:D12"/>
    </sheetView>
  </sheetViews>
  <sheetFormatPr defaultColWidth="12.5703125" defaultRowHeight="15.75" customHeight="1"/>
  <cols>
    <col min="1" max="1" width="19.42578125" customWidth="1"/>
    <col min="2" max="2" width="18" customWidth="1"/>
  </cols>
  <sheetData>
    <row r="1" spans="1:27" ht="12.95">
      <c r="B1" s="2" t="s">
        <v>124</v>
      </c>
      <c r="C1" s="3"/>
      <c r="D1" s="3"/>
      <c r="E1" s="3"/>
      <c r="F1" s="3"/>
      <c r="G1" s="3"/>
      <c r="H1" s="3"/>
      <c r="I1" s="3"/>
      <c r="J1" s="3"/>
      <c r="K1" s="3"/>
      <c r="L1" s="3"/>
      <c r="M1" s="3"/>
      <c r="N1" s="3"/>
      <c r="O1" s="3"/>
      <c r="P1" s="3"/>
      <c r="Q1" s="3"/>
      <c r="R1" s="3"/>
      <c r="S1" s="3"/>
      <c r="T1" s="3"/>
      <c r="U1" s="3"/>
      <c r="V1" s="3"/>
      <c r="W1" s="3"/>
      <c r="X1" s="3"/>
      <c r="Y1" s="3"/>
      <c r="Z1" s="3"/>
      <c r="AA1" s="3"/>
    </row>
    <row r="2" spans="1:27" ht="12.6">
      <c r="A2" s="4" t="str">
        <f>MID(B2,1,5)</f>
        <v xml:space="preserve">IND1 </v>
      </c>
      <c r="B2" s="176" t="s">
        <v>125</v>
      </c>
      <c r="C2" s="3"/>
      <c r="D2" s="3"/>
      <c r="E2" s="3"/>
      <c r="F2" s="3"/>
      <c r="G2" s="3"/>
      <c r="H2" s="3"/>
      <c r="I2" s="3"/>
      <c r="J2" s="3"/>
      <c r="K2" s="3"/>
      <c r="L2" s="3"/>
      <c r="M2" s="3"/>
      <c r="N2" s="3"/>
      <c r="O2" s="3"/>
      <c r="P2" s="3"/>
      <c r="Q2" s="3"/>
      <c r="R2" s="3"/>
      <c r="S2" s="3"/>
      <c r="T2" s="3"/>
      <c r="U2" s="3"/>
      <c r="V2" s="3"/>
      <c r="W2" s="3"/>
      <c r="X2" s="3"/>
      <c r="Y2" s="3"/>
      <c r="Z2" s="3"/>
      <c r="AA2" s="3"/>
    </row>
    <row r="3" spans="1:27" ht="12.6">
      <c r="A3" s="4" t="str">
        <f t="shared" ref="A3:A52" si="0">MID(B3,1,5)</f>
        <v xml:space="preserve">IND1 </v>
      </c>
      <c r="B3" s="176" t="s">
        <v>126</v>
      </c>
      <c r="C3" s="3"/>
      <c r="D3" s="3"/>
      <c r="E3" s="3"/>
      <c r="F3" s="3"/>
      <c r="G3" s="3"/>
      <c r="H3" s="3"/>
      <c r="I3" s="3"/>
      <c r="J3" s="3"/>
      <c r="K3" s="3"/>
      <c r="L3" s="3"/>
      <c r="M3" s="3"/>
      <c r="N3" s="3"/>
      <c r="O3" s="3"/>
      <c r="P3" s="3"/>
      <c r="Q3" s="3"/>
      <c r="R3" s="3"/>
      <c r="S3" s="3"/>
      <c r="T3" s="3"/>
      <c r="U3" s="3"/>
      <c r="V3" s="3"/>
      <c r="W3" s="3"/>
      <c r="X3" s="3"/>
      <c r="Y3" s="3"/>
      <c r="Z3" s="3"/>
      <c r="AA3" s="3"/>
    </row>
    <row r="4" spans="1:27" ht="12.6">
      <c r="A4" s="4" t="str">
        <f t="shared" si="0"/>
        <v xml:space="preserve">IND1 </v>
      </c>
      <c r="B4" s="176" t="s">
        <v>127</v>
      </c>
      <c r="C4" s="3"/>
      <c r="D4" s="3"/>
      <c r="E4" s="3"/>
      <c r="F4" s="3"/>
      <c r="G4" s="3"/>
      <c r="H4" s="3"/>
      <c r="I4" s="3"/>
      <c r="J4" s="3"/>
      <c r="K4" s="3"/>
      <c r="L4" s="3"/>
      <c r="M4" s="3"/>
      <c r="N4" s="3"/>
      <c r="O4" s="3"/>
      <c r="P4" s="3"/>
      <c r="Q4" s="3"/>
      <c r="R4" s="3"/>
      <c r="S4" s="3"/>
      <c r="T4" s="3"/>
      <c r="U4" s="3"/>
      <c r="V4" s="3"/>
      <c r="W4" s="3"/>
      <c r="X4" s="3"/>
      <c r="Y4" s="3"/>
      <c r="Z4" s="3"/>
      <c r="AA4" s="3"/>
    </row>
    <row r="5" spans="1:27" ht="12.6">
      <c r="A5" s="4" t="str">
        <f t="shared" si="0"/>
        <v xml:space="preserve">IND1 </v>
      </c>
      <c r="B5" s="176" t="s">
        <v>128</v>
      </c>
      <c r="C5" s="3"/>
      <c r="D5" s="3"/>
      <c r="E5" s="3"/>
      <c r="F5" s="3"/>
      <c r="G5" s="3"/>
      <c r="H5" s="3"/>
      <c r="I5" s="3"/>
      <c r="J5" s="3"/>
      <c r="K5" s="3"/>
      <c r="L5" s="3"/>
      <c r="M5" s="3"/>
      <c r="N5" s="3"/>
      <c r="O5" s="3"/>
      <c r="P5" s="3"/>
      <c r="Q5" s="3"/>
      <c r="R5" s="3"/>
      <c r="S5" s="3"/>
      <c r="T5" s="3"/>
      <c r="U5" s="3"/>
      <c r="V5" s="3"/>
      <c r="W5" s="3"/>
      <c r="X5" s="3"/>
      <c r="Y5" s="3"/>
      <c r="Z5" s="3"/>
      <c r="AA5" s="3"/>
    </row>
    <row r="6" spans="1:27" ht="12.6">
      <c r="A6" s="4" t="str">
        <f t="shared" si="0"/>
        <v xml:space="preserve">IND1 </v>
      </c>
      <c r="B6" s="176" t="s">
        <v>129</v>
      </c>
      <c r="C6" s="3"/>
      <c r="D6" s="3"/>
      <c r="E6" s="3"/>
      <c r="F6" s="3"/>
      <c r="G6" s="3"/>
      <c r="H6" s="3"/>
      <c r="I6" s="3"/>
      <c r="J6" s="3"/>
      <c r="K6" s="3"/>
      <c r="L6" s="3"/>
      <c r="M6" s="3"/>
      <c r="N6" s="3"/>
      <c r="O6" s="3"/>
      <c r="P6" s="3"/>
      <c r="Q6" s="3"/>
      <c r="R6" s="3"/>
      <c r="S6" s="3"/>
      <c r="T6" s="3"/>
      <c r="U6" s="3"/>
      <c r="V6" s="3"/>
      <c r="W6" s="3"/>
      <c r="X6" s="3"/>
      <c r="Y6" s="3"/>
      <c r="Z6" s="3"/>
      <c r="AA6" s="3"/>
    </row>
    <row r="7" spans="1:27" ht="12.6">
      <c r="A7" s="4" t="str">
        <f t="shared" si="0"/>
        <v xml:space="preserve">IND1 </v>
      </c>
      <c r="B7" s="176" t="s">
        <v>130</v>
      </c>
      <c r="C7" s="3"/>
      <c r="D7" s="3"/>
      <c r="E7" s="3"/>
      <c r="F7" s="3"/>
      <c r="G7" s="3"/>
      <c r="H7" s="3"/>
      <c r="I7" s="3"/>
      <c r="J7" s="3"/>
      <c r="K7" s="3"/>
      <c r="L7" s="3"/>
      <c r="M7" s="3"/>
      <c r="N7" s="3"/>
      <c r="O7" s="3"/>
      <c r="P7" s="3"/>
      <c r="Q7" s="3"/>
      <c r="R7" s="3"/>
      <c r="S7" s="3"/>
      <c r="T7" s="3"/>
      <c r="U7" s="3"/>
      <c r="V7" s="3"/>
      <c r="W7" s="3"/>
      <c r="X7" s="3"/>
      <c r="Y7" s="3"/>
      <c r="Z7" s="3"/>
      <c r="AA7" s="3"/>
    </row>
    <row r="8" spans="1:27" ht="12.6">
      <c r="A8" s="4" t="str">
        <f t="shared" si="0"/>
        <v>IND21</v>
      </c>
      <c r="B8" s="177" t="s">
        <v>131</v>
      </c>
      <c r="C8" s="3"/>
      <c r="D8" s="3"/>
      <c r="E8" s="3"/>
      <c r="F8" s="3"/>
      <c r="G8" s="3"/>
      <c r="H8" s="3"/>
      <c r="I8" s="3"/>
      <c r="J8" s="3"/>
      <c r="K8" s="3"/>
      <c r="L8" s="3"/>
      <c r="M8" s="3"/>
      <c r="N8" s="3"/>
      <c r="O8" s="3"/>
      <c r="P8" s="3"/>
      <c r="Q8" s="3"/>
      <c r="R8" s="3"/>
      <c r="S8" s="3"/>
      <c r="T8" s="3"/>
      <c r="U8" s="3"/>
      <c r="V8" s="3"/>
      <c r="W8" s="3"/>
      <c r="X8" s="3"/>
      <c r="Y8" s="3"/>
      <c r="Z8" s="3"/>
      <c r="AA8" s="3"/>
    </row>
    <row r="9" spans="1:27" ht="12.6">
      <c r="A9" s="4" t="str">
        <f t="shared" si="0"/>
        <v>IND21</v>
      </c>
      <c r="B9" s="177" t="s">
        <v>132</v>
      </c>
      <c r="C9" s="3"/>
      <c r="D9" s="3"/>
      <c r="E9" s="3"/>
      <c r="F9" s="3"/>
      <c r="G9" s="3"/>
      <c r="H9" s="3"/>
      <c r="I9" s="3"/>
      <c r="J9" s="3"/>
      <c r="K9" s="3"/>
      <c r="L9" s="3"/>
      <c r="M9" s="3"/>
      <c r="N9" s="3"/>
      <c r="O9" s="3"/>
      <c r="P9" s="3"/>
      <c r="Q9" s="3"/>
      <c r="R9" s="3"/>
      <c r="S9" s="3"/>
      <c r="T9" s="3"/>
      <c r="U9" s="3"/>
      <c r="V9" s="3"/>
      <c r="W9" s="3"/>
      <c r="X9" s="3"/>
      <c r="Y9" s="3"/>
      <c r="Z9" s="3"/>
      <c r="AA9" s="3"/>
    </row>
    <row r="10" spans="1:27" ht="12.6">
      <c r="A10" s="4" t="str">
        <f t="shared" si="0"/>
        <v>IND21</v>
      </c>
      <c r="B10" s="177" t="s">
        <v>133</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s="4" t="str">
        <f t="shared" si="0"/>
        <v>IND21</v>
      </c>
      <c r="B11" s="177" t="s">
        <v>134</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s="4" t="str">
        <f t="shared" si="0"/>
        <v>IND21</v>
      </c>
      <c r="B12" s="177" t="s">
        <v>135</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s="4" t="str">
        <f t="shared" si="0"/>
        <v>IND21</v>
      </c>
      <c r="B13" s="177" t="s">
        <v>136</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s="4" t="str">
        <f t="shared" si="0"/>
        <v>IND22</v>
      </c>
      <c r="B14" s="177" t="s">
        <v>137</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s="4" t="str">
        <f t="shared" si="0"/>
        <v>IND22</v>
      </c>
      <c r="B15" s="177" t="s">
        <v>138</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s="4" t="str">
        <f t="shared" si="0"/>
        <v>IND22</v>
      </c>
      <c r="B16" s="177" t="s">
        <v>139</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s="4" t="str">
        <f t="shared" si="0"/>
        <v>IND22</v>
      </c>
      <c r="B17" s="177" t="s">
        <v>140</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s="4" t="str">
        <f t="shared" si="0"/>
        <v>IND22</v>
      </c>
      <c r="B18" s="177" t="s">
        <v>141</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s="4" t="str">
        <f t="shared" si="0"/>
        <v>IND22</v>
      </c>
      <c r="B19" s="177" t="s">
        <v>142</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s="4" t="str">
        <f t="shared" si="0"/>
        <v xml:space="preserve">IND3 </v>
      </c>
      <c r="B20" s="177" t="s">
        <v>143</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s="4" t="str">
        <f t="shared" si="0"/>
        <v xml:space="preserve">IND4 </v>
      </c>
      <c r="B21" s="177" t="s">
        <v>144</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s="4" t="str">
        <f t="shared" si="0"/>
        <v xml:space="preserve">IND4 </v>
      </c>
      <c r="B22" s="177" t="s">
        <v>145</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s="4" t="str">
        <f t="shared" si="0"/>
        <v xml:space="preserve">IND5 </v>
      </c>
      <c r="B23" s="177" t="s">
        <v>146</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s="4" t="str">
        <f t="shared" si="0"/>
        <v xml:space="preserve">IND5 </v>
      </c>
      <c r="B24" s="177" t="s">
        <v>147</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s="4" t="str">
        <f t="shared" si="0"/>
        <v xml:space="preserve">IND6 </v>
      </c>
      <c r="B25" s="177" t="s">
        <v>148</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s="4" t="str">
        <f t="shared" si="0"/>
        <v xml:space="preserve">IND6 </v>
      </c>
      <c r="B26" s="177" t="s">
        <v>149</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s="4" t="str">
        <f t="shared" si="0"/>
        <v/>
      </c>
      <c r="B27" s="1"/>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s="4" t="str">
        <f t="shared" si="0"/>
        <v/>
      </c>
      <c r="B28" s="1"/>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s="4" t="str">
        <f t="shared" si="0"/>
        <v/>
      </c>
      <c r="B29" s="1"/>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s="4" t="str">
        <f t="shared" si="0"/>
        <v/>
      </c>
      <c r="B30" s="1"/>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s="4" t="str">
        <f t="shared" si="0"/>
        <v/>
      </c>
      <c r="B31" s="1"/>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s="4" t="str">
        <f t="shared" si="0"/>
        <v/>
      </c>
      <c r="B32" s="1"/>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s="4" t="str">
        <f t="shared" si="0"/>
        <v/>
      </c>
      <c r="B33" s="1"/>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A34" s="4" t="str">
        <f t="shared" si="0"/>
        <v/>
      </c>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s="4"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A36" s="4"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A37" s="4"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A38" s="4" t="str">
        <f t="shared" si="0"/>
        <v/>
      </c>
      <c r="B38" s="1"/>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A39" s="4" t="str">
        <f t="shared" si="0"/>
        <v/>
      </c>
      <c r="B39" s="1"/>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4" t="str">
        <f t="shared" si="0"/>
        <v/>
      </c>
      <c r="B40" s="1"/>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4" t="str">
        <f t="shared" si="0"/>
        <v/>
      </c>
      <c r="B41" s="1"/>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4" t="str">
        <f t="shared" si="0"/>
        <v/>
      </c>
      <c r="B42" s="1"/>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4" t="str">
        <f t="shared" si="0"/>
        <v/>
      </c>
      <c r="B43" s="1"/>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4" t="str">
        <f t="shared" si="0"/>
        <v/>
      </c>
      <c r="B44" s="1"/>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4" t="str">
        <f t="shared" si="0"/>
        <v/>
      </c>
      <c r="B45" s="1"/>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4" t="str">
        <f t="shared" si="0"/>
        <v/>
      </c>
      <c r="B46" s="1"/>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4" t="str">
        <f t="shared" si="0"/>
        <v/>
      </c>
      <c r="B47" s="1"/>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4" t="str">
        <f t="shared" si="0"/>
        <v/>
      </c>
      <c r="B48" s="1"/>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4" t="str">
        <f t="shared" si="0"/>
        <v/>
      </c>
      <c r="B49" s="1"/>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4" t="str">
        <f t="shared" si="0"/>
        <v/>
      </c>
      <c r="B50" s="1"/>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4" t="str">
        <f t="shared" si="0"/>
        <v/>
      </c>
      <c r="B51" s="1"/>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4" t="str">
        <f t="shared" si="0"/>
        <v/>
      </c>
      <c r="B52" s="1"/>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1" t="str">
        <f>MID(B53,1,7)</f>
        <v xml:space="preserve">GEN1.1 </v>
      </c>
      <c r="B53" s="1" t="s">
        <v>150</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1" t="str">
        <f t="shared" ref="A54:A129" si="1">MID(B54,1,7)</f>
        <v xml:space="preserve">GEN1.1 </v>
      </c>
      <c r="B54" s="1" t="s">
        <v>151</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1" t="str">
        <f t="shared" si="1"/>
        <v xml:space="preserve">GEN1.1 </v>
      </c>
      <c r="B55" s="1" t="s">
        <v>152</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1" t="str">
        <f t="shared" si="1"/>
        <v xml:space="preserve">GEN1.1 </v>
      </c>
      <c r="B56" s="1" t="s">
        <v>153</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1" t="str">
        <f t="shared" si="1"/>
        <v xml:space="preserve">GEN1.1 </v>
      </c>
      <c r="B57" s="1" t="s">
        <v>154</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1" t="str">
        <f t="shared" si="1"/>
        <v xml:space="preserve">GEN1.1 </v>
      </c>
      <c r="B58" s="1" t="s">
        <v>155</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1" t="str">
        <f t="shared" si="1"/>
        <v xml:space="preserve">GEN1.1 </v>
      </c>
      <c r="B59" s="1" t="s">
        <v>156</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1" t="str">
        <f t="shared" si="1"/>
        <v xml:space="preserve">GEN1.1 </v>
      </c>
      <c r="B60" s="1" t="s">
        <v>157</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1" t="str">
        <f t="shared" si="1"/>
        <v xml:space="preserve">GEN1.1 </v>
      </c>
      <c r="B61" s="1" t="s">
        <v>158</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1" t="str">
        <f t="shared" si="1"/>
        <v xml:space="preserve">GEN1.2 </v>
      </c>
      <c r="B62" s="1" t="s">
        <v>159</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1" t="str">
        <f t="shared" si="1"/>
        <v xml:space="preserve">GEN1.2 </v>
      </c>
      <c r="B63" s="1" t="s">
        <v>160</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1" t="str">
        <f t="shared" si="1"/>
        <v xml:space="preserve">GEN1.2 </v>
      </c>
      <c r="B64" s="1" t="s">
        <v>161</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1" t="str">
        <f t="shared" si="1"/>
        <v xml:space="preserve">GEN1.2 </v>
      </c>
      <c r="B65" s="1" t="s">
        <v>162</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1" t="str">
        <f t="shared" si="1"/>
        <v xml:space="preserve">GEN1.2 </v>
      </c>
      <c r="B66" s="1" t="s">
        <v>163</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1" t="str">
        <f t="shared" si="1"/>
        <v xml:space="preserve">GEN1.2 </v>
      </c>
      <c r="B67" s="1" t="s">
        <v>164</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1" t="str">
        <f t="shared" si="1"/>
        <v xml:space="preserve">GEN1.2 </v>
      </c>
      <c r="B68" s="1" t="s">
        <v>165</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1" t="str">
        <f t="shared" si="1"/>
        <v xml:space="preserve">GEN1.2 </v>
      </c>
      <c r="B69" s="1" t="s">
        <v>166</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1" t="str">
        <f t="shared" si="1"/>
        <v xml:space="preserve">GEN1.2 </v>
      </c>
      <c r="B70" s="1" t="s">
        <v>167</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1" t="str">
        <f t="shared" si="1"/>
        <v xml:space="preserve">GEN2   </v>
      </c>
      <c r="B71" s="1" t="s">
        <v>168</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1" t="str">
        <f t="shared" si="1"/>
        <v xml:space="preserve">GEN2   </v>
      </c>
      <c r="B72" s="1" t="s">
        <v>169</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1" t="str">
        <f t="shared" si="1"/>
        <v xml:space="preserve">GEN2   </v>
      </c>
      <c r="B73" s="1" t="s">
        <v>170</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1" t="str">
        <f t="shared" si="1"/>
        <v xml:space="preserve">GEN2   </v>
      </c>
      <c r="B74" s="1" t="s">
        <v>171</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1" t="str">
        <f t="shared" si="1"/>
        <v xml:space="preserve">GEN2   </v>
      </c>
      <c r="B75" s="1" t="s">
        <v>172</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1" t="str">
        <f t="shared" si="1"/>
        <v xml:space="preserve">GEN3   </v>
      </c>
      <c r="B76" s="1" t="s">
        <v>173</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1" t="str">
        <f t="shared" si="1"/>
        <v xml:space="preserve">GEN3   </v>
      </c>
      <c r="B77" s="1" t="s">
        <v>174</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1" t="str">
        <f t="shared" si="1"/>
        <v xml:space="preserve">GEN3   </v>
      </c>
      <c r="B78" s="1" t="s">
        <v>175</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1" t="str">
        <f t="shared" si="1"/>
        <v xml:space="preserve">GEN3   </v>
      </c>
      <c r="B79" s="1" t="s">
        <v>176</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1" t="str">
        <f t="shared" si="1"/>
        <v xml:space="preserve">GEN3   </v>
      </c>
      <c r="B80" s="1" t="s">
        <v>177</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1" t="str">
        <f t="shared" si="1"/>
        <v xml:space="preserve">GEN3   </v>
      </c>
      <c r="B81" s="1" t="s">
        <v>178</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1" t="str">
        <f t="shared" si="1"/>
        <v xml:space="preserve">GEN3   </v>
      </c>
      <c r="B82" s="1" t="s">
        <v>179</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1" t="str">
        <f t="shared" si="1"/>
        <v xml:space="preserve">GEN3   </v>
      </c>
      <c r="B83" s="1" t="s">
        <v>180</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1" t="str">
        <f t="shared" si="1"/>
        <v xml:space="preserve">GEN3   </v>
      </c>
      <c r="B84" s="1" t="s">
        <v>181</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1" t="str">
        <f t="shared" si="1"/>
        <v xml:space="preserve">GEN3   </v>
      </c>
      <c r="B85" s="1" t="s">
        <v>182</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1" t="str">
        <f t="shared" si="1"/>
        <v xml:space="preserve">GEN3   </v>
      </c>
      <c r="B86" s="1" t="s">
        <v>183</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1" t="str">
        <f t="shared" si="1"/>
        <v xml:space="preserve">GEN3   </v>
      </c>
      <c r="B87" s="1" t="s">
        <v>184</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1" t="str">
        <f t="shared" si="1"/>
        <v xml:space="preserve">GEN3   </v>
      </c>
      <c r="B88" s="1" t="s">
        <v>185</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1" t="str">
        <f t="shared" si="1"/>
        <v xml:space="preserve">GEN4.1 </v>
      </c>
      <c r="B89" s="1" t="s">
        <v>186</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1" t="str">
        <f t="shared" si="1"/>
        <v xml:space="preserve">GEN4.1 </v>
      </c>
      <c r="B90" s="1" t="s">
        <v>187</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1" t="str">
        <f t="shared" si="1"/>
        <v xml:space="preserve">GEN4.1 </v>
      </c>
      <c r="B91" s="1" t="s">
        <v>188</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1" t="str">
        <f t="shared" si="1"/>
        <v xml:space="preserve">GEN4.2 </v>
      </c>
      <c r="B92" s="1" t="s">
        <v>189</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1" t="str">
        <f t="shared" si="1"/>
        <v xml:space="preserve">GEN4.2 </v>
      </c>
      <c r="B93" s="1" t="s">
        <v>190</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1" t="str">
        <f t="shared" si="1"/>
        <v xml:space="preserve">GEN4.2 </v>
      </c>
      <c r="B94" s="1" t="s">
        <v>191</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1" t="str">
        <f t="shared" si="1"/>
        <v xml:space="preserve">GEN5   </v>
      </c>
      <c r="B95" s="1" t="s">
        <v>192</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1" t="str">
        <f t="shared" si="1"/>
        <v xml:space="preserve">GEN5   </v>
      </c>
      <c r="B96" s="1" t="s">
        <v>193</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1" t="str">
        <f t="shared" si="1"/>
        <v xml:space="preserve">GEN5   </v>
      </c>
      <c r="B97" s="1" t="s">
        <v>194</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1" t="str">
        <f t="shared" si="1"/>
        <v xml:space="preserve">GEN5   </v>
      </c>
      <c r="B98" s="1" t="s">
        <v>195</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1" t="str">
        <f t="shared" si="1"/>
        <v xml:space="preserve">GEN5   </v>
      </c>
      <c r="B99" s="1" t="s">
        <v>196</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1" t="str">
        <f t="shared" si="1"/>
        <v xml:space="preserve">GEN5   </v>
      </c>
      <c r="B100" s="1" t="s">
        <v>197</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1" t="str">
        <f t="shared" si="1"/>
        <v xml:space="preserve">GEN5   </v>
      </c>
      <c r="B101" s="1" t="s">
        <v>198</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1" t="str">
        <f t="shared" si="1"/>
        <v xml:space="preserve">GEN6   </v>
      </c>
      <c r="B102" s="1" t="s">
        <v>199</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1" t="str">
        <f t="shared" si="1"/>
        <v xml:space="preserve">GEN6   </v>
      </c>
      <c r="B103" s="1" t="s">
        <v>200</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1" t="str">
        <f t="shared" si="1"/>
        <v xml:space="preserve">GEN6   </v>
      </c>
      <c r="B104" s="1" t="s">
        <v>201</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1" t="str">
        <f t="shared" si="1"/>
        <v xml:space="preserve">GEN7   </v>
      </c>
      <c r="B105" s="1" t="s">
        <v>202</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1" t="str">
        <f t="shared" si="1"/>
        <v xml:space="preserve">GEN7   </v>
      </c>
      <c r="B106" s="1" t="s">
        <v>203</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1" t="str">
        <f t="shared" si="1"/>
        <v xml:space="preserve">GEN7   </v>
      </c>
      <c r="B107" s="1" t="s">
        <v>204</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1" t="str">
        <f t="shared" si="1"/>
        <v xml:space="preserve">GEN7   </v>
      </c>
      <c r="B108" s="1" t="s">
        <v>205</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1" t="str">
        <f t="shared" si="1"/>
        <v xml:space="preserve">GEN7   </v>
      </c>
      <c r="B109" s="1" t="s">
        <v>206</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1" t="str">
        <f t="shared" si="1"/>
        <v xml:space="preserve">GEN7   </v>
      </c>
      <c r="B110" s="1" t="s">
        <v>207</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1" t="str">
        <f t="shared" si="1"/>
        <v xml:space="preserve">GEN7   </v>
      </c>
      <c r="B111" s="1" t="s">
        <v>208</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1" t="str">
        <f t="shared" si="1"/>
        <v xml:space="preserve">GEN7   </v>
      </c>
      <c r="B112" s="1" t="s">
        <v>209</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1" t="str">
        <f t="shared" si="1"/>
        <v xml:space="preserve">GEN7   </v>
      </c>
      <c r="B113" s="1" t="s">
        <v>210</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1" t="str">
        <f t="shared" si="1"/>
        <v xml:space="preserve">GEN7   </v>
      </c>
      <c r="B114" s="1" t="s">
        <v>211</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1" t="str">
        <f t="shared" si="1"/>
        <v xml:space="preserve">GEN7   </v>
      </c>
      <c r="B115" s="1" t="s">
        <v>212</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1" t="str">
        <f t="shared" si="1"/>
        <v xml:space="preserve">GEN7   </v>
      </c>
      <c r="B116" s="1" t="s">
        <v>213</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1" t="str">
        <f t="shared" si="1"/>
        <v xml:space="preserve">GEN7   </v>
      </c>
      <c r="B117" s="1" t="s">
        <v>214</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1" t="str">
        <f t="shared" si="1"/>
        <v xml:space="preserve">GEN7   </v>
      </c>
      <c r="B118" s="1" t="s">
        <v>215</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1" t="str">
        <f t="shared" si="1"/>
        <v xml:space="preserve">GEN7   </v>
      </c>
      <c r="B119" s="1" t="s">
        <v>216</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1" t="str">
        <f t="shared" si="1"/>
        <v xml:space="preserve">GEN7   </v>
      </c>
      <c r="B120" s="1" t="s">
        <v>217</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1" t="str">
        <f t="shared" si="1"/>
        <v xml:space="preserve">GEN7   </v>
      </c>
      <c r="B121" s="1" t="s">
        <v>218</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1" t="str">
        <f t="shared" si="1"/>
        <v xml:space="preserve">GEN8   </v>
      </c>
      <c r="B122" s="1" t="s">
        <v>219</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1" t="str">
        <f t="shared" si="1"/>
        <v xml:space="preserve">GEN8   </v>
      </c>
      <c r="B123" s="1" t="s">
        <v>220</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1" t="str">
        <f t="shared" si="1"/>
        <v xml:space="preserve">GEN8   </v>
      </c>
      <c r="B124" s="1" t="s">
        <v>221</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1" t="str">
        <f t="shared" si="1"/>
        <v xml:space="preserve">GEN8   </v>
      </c>
      <c r="B125" s="1" t="s">
        <v>222</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1" t="str">
        <f t="shared" si="1"/>
        <v xml:space="preserve">GEN8   </v>
      </c>
      <c r="B126" s="1" t="s">
        <v>223</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1" t="str">
        <f t="shared" si="1"/>
        <v xml:space="preserve">GEN8   </v>
      </c>
      <c r="B127" s="1" t="s">
        <v>224</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1" t="str">
        <f t="shared" si="1"/>
        <v xml:space="preserve">GEN8   </v>
      </c>
      <c r="B128" s="1" t="s">
        <v>225</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1" t="str">
        <f t="shared" si="1"/>
        <v xml:space="preserve">GEN8   </v>
      </c>
      <c r="B129" s="1" t="s">
        <v>226</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1" t="str">
        <f t="shared" ref="A130:A208" si="2">MID(B130,1,7)</f>
        <v xml:space="preserve">GEN8   </v>
      </c>
      <c r="B130" s="1" t="s">
        <v>227</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1" t="str">
        <f t="shared" si="2"/>
        <v xml:space="preserve">GEN8   </v>
      </c>
      <c r="B131" s="1" t="s">
        <v>228</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1" t="str">
        <f t="shared" si="2"/>
        <v xml:space="preserve">GEN8   </v>
      </c>
      <c r="B132" s="1" t="s">
        <v>229</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1" t="str">
        <f t="shared" si="2"/>
        <v xml:space="preserve">GEN8   </v>
      </c>
      <c r="B133" s="1" t="s">
        <v>230</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1" t="str">
        <f t="shared" si="2"/>
        <v xml:space="preserve">GEN8   </v>
      </c>
      <c r="B134" s="1" t="s">
        <v>231</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1" t="str">
        <f t="shared" si="2"/>
        <v xml:space="preserve">GEN9   </v>
      </c>
      <c r="B135" s="1" t="s">
        <v>232</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1" t="str">
        <f t="shared" si="2"/>
        <v xml:space="preserve">GEN9   </v>
      </c>
      <c r="B136" s="1" t="s">
        <v>233</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1" t="str">
        <f t="shared" si="2"/>
        <v xml:space="preserve">GEN9   </v>
      </c>
      <c r="B137" s="1" t="s">
        <v>234</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1" t="str">
        <f t="shared" si="2"/>
        <v xml:space="preserve">GEN9   </v>
      </c>
      <c r="B138" s="1" t="s">
        <v>235</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1" t="str">
        <f t="shared" si="2"/>
        <v>GEN10.1</v>
      </c>
      <c r="B139" s="1" t="s">
        <v>236</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1" t="str">
        <f t="shared" si="2"/>
        <v>GEN10.1</v>
      </c>
      <c r="B140" s="1" t="s">
        <v>237</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1" t="str">
        <f t="shared" si="2"/>
        <v>GEN10.1</v>
      </c>
      <c r="B141" s="1" t="s">
        <v>238</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1" t="str">
        <f t="shared" si="2"/>
        <v>GEN10.1</v>
      </c>
      <c r="B142" s="1" t="s">
        <v>239</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1" t="str">
        <f t="shared" si="2"/>
        <v>GEN10.1</v>
      </c>
      <c r="B143" s="1" t="s">
        <v>240</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1" t="str">
        <f t="shared" si="2"/>
        <v>GEN10.1</v>
      </c>
      <c r="B144" s="1" t="s">
        <v>241</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1" t="str">
        <f t="shared" si="2"/>
        <v>GEN10.1</v>
      </c>
      <c r="B145" s="1" t="s">
        <v>242</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1" t="str">
        <f t="shared" si="2"/>
        <v>GEN10.1</v>
      </c>
      <c r="B146" s="1" t="s">
        <v>243</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1" t="str">
        <f t="shared" si="2"/>
        <v>GEN10.1</v>
      </c>
      <c r="B147" s="1" t="s">
        <v>244</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1" t="str">
        <f t="shared" si="2"/>
        <v>GEN10.1</v>
      </c>
      <c r="B148" s="1" t="s">
        <v>245</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1" t="str">
        <f t="shared" si="2"/>
        <v>GEN10.1</v>
      </c>
      <c r="B149" s="1" t="s">
        <v>246</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1" t="str">
        <f t="shared" si="2"/>
        <v>GEN10.1</v>
      </c>
      <c r="B150" s="1" t="s">
        <v>247</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1" t="str">
        <f t="shared" si="2"/>
        <v>GEN10.1</v>
      </c>
      <c r="B151" s="1" t="s">
        <v>248</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1" t="str">
        <f t="shared" si="2"/>
        <v>GEN10.1</v>
      </c>
      <c r="B152" s="1" t="s">
        <v>249</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1" t="str">
        <f t="shared" si="2"/>
        <v>GEN10.1</v>
      </c>
      <c r="B153" s="1" t="s">
        <v>250</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1" t="str">
        <f t="shared" si="2"/>
        <v>GEN10.2</v>
      </c>
      <c r="B154" s="1" t="s">
        <v>251</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A155" s="11" t="str">
        <f t="shared" si="2"/>
        <v>GEN10.2</v>
      </c>
      <c r="B155" s="1" t="s">
        <v>252</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A156" s="11" t="str">
        <f t="shared" si="2"/>
        <v>GEN10.2</v>
      </c>
      <c r="B156" s="1" t="s">
        <v>253</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A157" s="11" t="str">
        <f t="shared" si="2"/>
        <v>GEN10.2</v>
      </c>
      <c r="B157" s="1" t="s">
        <v>254</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A158" s="11" t="str">
        <f t="shared" si="2"/>
        <v>GEN10.2</v>
      </c>
      <c r="B158" s="1" t="s">
        <v>255</v>
      </c>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A159" s="11" t="str">
        <f t="shared" si="2"/>
        <v>GEN10.2</v>
      </c>
      <c r="B159" s="1" t="s">
        <v>256</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A160" s="11" t="str">
        <f t="shared" si="2"/>
        <v>GEN10.2</v>
      </c>
      <c r="B160" s="1" t="s">
        <v>257</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6">
      <c r="A161" s="11" t="str">
        <f t="shared" si="2"/>
        <v>GEN10.2</v>
      </c>
      <c r="B161" s="1" t="s">
        <v>258</v>
      </c>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6">
      <c r="A162" s="11" t="str">
        <f t="shared" si="2"/>
        <v>GEN10.2</v>
      </c>
      <c r="B162" s="1" t="s">
        <v>259</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6">
      <c r="A163" s="11" t="str">
        <f t="shared" si="2"/>
        <v>GEN10.2</v>
      </c>
      <c r="B163" s="1" t="s">
        <v>260</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6">
      <c r="A164" s="11" t="str">
        <f t="shared" si="2"/>
        <v>GEN10.2</v>
      </c>
      <c r="B164" s="1" t="s">
        <v>261</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6">
      <c r="A165" s="11" t="str">
        <f t="shared" si="2"/>
        <v>GEN10.2</v>
      </c>
      <c r="B165" s="1" t="s">
        <v>262</v>
      </c>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6">
      <c r="A166" s="11" t="str">
        <f t="shared" si="2"/>
        <v>GEN10.2</v>
      </c>
      <c r="B166" s="1" t="s">
        <v>263</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6">
      <c r="A167" s="11" t="str">
        <f t="shared" si="2"/>
        <v>GEN10.2</v>
      </c>
      <c r="B167" s="1" t="s">
        <v>264</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6">
      <c r="A168" s="11" t="str">
        <f t="shared" si="2"/>
        <v>GEN10.2</v>
      </c>
      <c r="B168" s="1" t="s">
        <v>265</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6">
      <c r="A169" s="11" t="str">
        <f t="shared" si="2"/>
        <v xml:space="preserve">GEN11  </v>
      </c>
      <c r="B169" s="1" t="s">
        <v>266</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6">
      <c r="A170" s="11" t="str">
        <f t="shared" si="2"/>
        <v xml:space="preserve">GEN11  </v>
      </c>
      <c r="B170" s="1" t="s">
        <v>267</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6">
      <c r="A171" s="11" t="str">
        <f t="shared" si="2"/>
        <v xml:space="preserve">GEN11  </v>
      </c>
      <c r="B171" s="1" t="s">
        <v>268</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6">
      <c r="A172" s="11" t="str">
        <f t="shared" si="2"/>
        <v xml:space="preserve">GEN11  </v>
      </c>
      <c r="B172" s="1" t="s">
        <v>269</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6">
      <c r="A173" s="11" t="str">
        <f t="shared" si="2"/>
        <v xml:space="preserve">GEN11  </v>
      </c>
      <c r="B173" s="1" t="s">
        <v>270</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6">
      <c r="A174" s="11" t="str">
        <f t="shared" si="2"/>
        <v xml:space="preserve">GEN11  </v>
      </c>
      <c r="B174" s="1" t="s">
        <v>271</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6">
      <c r="A175" s="11" t="str">
        <f t="shared" si="2"/>
        <v xml:space="preserve">GEN11  </v>
      </c>
      <c r="B175" s="1" t="s">
        <v>272</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6">
      <c r="A176" s="11" t="str">
        <f t="shared" si="2"/>
        <v xml:space="preserve">GEN11  </v>
      </c>
      <c r="B176" s="1" t="s">
        <v>273</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6">
      <c r="A177" s="11" t="str">
        <f t="shared" si="2"/>
        <v xml:space="preserve">GEN11  </v>
      </c>
      <c r="B177" s="1" t="s">
        <v>274</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6">
      <c r="A178" s="11" t="str">
        <f t="shared" si="2"/>
        <v xml:space="preserve">GEN11  </v>
      </c>
      <c r="B178" s="1" t="s">
        <v>275</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6">
      <c r="A179" s="11" t="str">
        <f t="shared" si="2"/>
        <v xml:space="preserve">GEN11  </v>
      </c>
      <c r="B179" s="1" t="s">
        <v>276</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6">
      <c r="A180" s="11" t="str">
        <f t="shared" si="2"/>
        <v xml:space="preserve">GEN11  </v>
      </c>
      <c r="B180" s="1" t="s">
        <v>277</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6">
      <c r="A181" s="11" t="str">
        <f t="shared" si="2"/>
        <v xml:space="preserve">GEN11  </v>
      </c>
      <c r="B181" s="1" t="s">
        <v>278</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6">
      <c r="A182" s="11" t="str">
        <f t="shared" si="2"/>
        <v xml:space="preserve">GEN11  </v>
      </c>
      <c r="B182" s="1" t="s">
        <v>279</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6">
      <c r="A183" s="11" t="str">
        <f t="shared" si="2"/>
        <v xml:space="preserve">GEN11  </v>
      </c>
      <c r="B183" s="1" t="s">
        <v>280</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6">
      <c r="A184" s="11" t="str">
        <f t="shared" si="2"/>
        <v xml:space="preserve">GEN11  </v>
      </c>
      <c r="B184" s="1" t="s">
        <v>281</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6">
      <c r="A185" s="11" t="str">
        <f t="shared" si="2"/>
        <v xml:space="preserve">GEN11  </v>
      </c>
      <c r="B185" s="1" t="s">
        <v>282</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6">
      <c r="A186" s="11" t="str">
        <f t="shared" si="2"/>
        <v xml:space="preserve">GEN11  </v>
      </c>
      <c r="B186" s="1" t="s">
        <v>283</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6">
      <c r="A187" s="11" t="str">
        <f t="shared" si="2"/>
        <v xml:space="preserve">GEN11  </v>
      </c>
      <c r="B187" s="1" t="s">
        <v>284</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6">
      <c r="A188" s="11" t="str">
        <f t="shared" si="2"/>
        <v xml:space="preserve">GEN12  </v>
      </c>
      <c r="B188" s="1" t="s">
        <v>285</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6">
      <c r="A189" s="11" t="str">
        <f t="shared" si="2"/>
        <v xml:space="preserve">GEN12  </v>
      </c>
      <c r="B189" s="1" t="s">
        <v>286</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6">
      <c r="A190" s="11" t="str">
        <f t="shared" si="2"/>
        <v xml:space="preserve">GEN12  </v>
      </c>
      <c r="B190" s="1" t="s">
        <v>287</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6">
      <c r="A191" s="11" t="str">
        <f t="shared" si="2"/>
        <v xml:space="preserve">GEN12  </v>
      </c>
      <c r="B191" s="1" t="s">
        <v>288</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6">
      <c r="A192" s="11" t="str">
        <f t="shared" si="2"/>
        <v xml:space="preserve">GEN12  </v>
      </c>
      <c r="B192" s="1" t="s">
        <v>289</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6">
      <c r="A193" s="11" t="str">
        <f t="shared" si="2"/>
        <v xml:space="preserve">GEN12  </v>
      </c>
      <c r="B193" s="1" t="s">
        <v>290</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6">
      <c r="A194" s="11" t="str">
        <f t="shared" si="2"/>
        <v xml:space="preserve">GEN12  </v>
      </c>
      <c r="B194" s="1" t="s">
        <v>291</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6">
      <c r="A195" s="11" t="str">
        <f t="shared" si="2"/>
        <v xml:space="preserve">GEN12  </v>
      </c>
      <c r="B195" s="1" t="s">
        <v>292</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6">
      <c r="A196" s="11" t="str">
        <f t="shared" si="2"/>
        <v xml:space="preserve">GEN12  </v>
      </c>
      <c r="B196" s="1" t="s">
        <v>293</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6">
      <c r="A197" s="11" t="str">
        <f t="shared" si="2"/>
        <v xml:space="preserve">GEN12  </v>
      </c>
      <c r="B197" s="1" t="s">
        <v>294</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6">
      <c r="A198" s="11" t="str">
        <f t="shared" si="2"/>
        <v xml:space="preserve">GEN12  </v>
      </c>
      <c r="B198" s="1" t="s">
        <v>295</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6">
      <c r="A199" s="11" t="str">
        <f t="shared" si="2"/>
        <v xml:space="preserve">GEN12  </v>
      </c>
      <c r="B199" s="1" t="s">
        <v>296</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6">
      <c r="A200" s="11" t="str">
        <f t="shared" si="2"/>
        <v xml:space="preserve">GEN12  </v>
      </c>
      <c r="B200" s="1" t="s">
        <v>297</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6">
      <c r="A201" s="11" t="str">
        <f t="shared" si="2"/>
        <v xml:space="preserve">GEN12  </v>
      </c>
      <c r="B201" s="1" t="s">
        <v>298</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6">
      <c r="A202" s="11" t="str">
        <f t="shared" si="2"/>
        <v xml:space="preserve">GEN12  </v>
      </c>
      <c r="B202" s="1" t="s">
        <v>299</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6">
      <c r="A203" s="11" t="str">
        <f t="shared" si="2"/>
        <v xml:space="preserve">GEN12  </v>
      </c>
      <c r="B203" s="1" t="s">
        <v>300</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6">
      <c r="A204" s="11" t="str">
        <f t="shared" si="2"/>
        <v xml:space="preserve">GEN12  </v>
      </c>
      <c r="B204" s="1" t="s">
        <v>301</v>
      </c>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6">
      <c r="A205" s="11" t="str">
        <f t="shared" si="2"/>
        <v xml:space="preserve">GEN12  </v>
      </c>
      <c r="B205" s="1" t="s">
        <v>302</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6">
      <c r="A206" s="11" t="str">
        <f t="shared" si="2"/>
        <v xml:space="preserve">GEN12  </v>
      </c>
      <c r="B206" s="1" t="s">
        <v>303</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6">
      <c r="A207" s="11" t="str">
        <f t="shared" si="2"/>
        <v xml:space="preserve">GEN12  </v>
      </c>
      <c r="B207" s="1" t="s">
        <v>304</v>
      </c>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6">
      <c r="A208" s="11" t="str">
        <f t="shared" si="2"/>
        <v xml:space="preserve">GEN12  </v>
      </c>
      <c r="B208" s="1" t="s">
        <v>305</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6">
      <c r="A209" s="11" t="str">
        <f t="shared" ref="A209:A212" si="3">MID(B209,1,7)</f>
        <v xml:space="preserve">GEN12  </v>
      </c>
      <c r="B209" s="1" t="s">
        <v>306</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6">
      <c r="A210" s="11" t="str">
        <f t="shared" si="3"/>
        <v xml:space="preserve">GEN12  </v>
      </c>
      <c r="B210" s="1" t="s">
        <v>307</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6">
      <c r="A211" s="11" t="str">
        <f t="shared" si="3"/>
        <v xml:space="preserve">GEN12  </v>
      </c>
      <c r="B211" s="1" t="s">
        <v>308</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6">
      <c r="A212" s="11" t="str">
        <f t="shared" si="3"/>
        <v xml:space="preserve">GEN12  </v>
      </c>
      <c r="B212" s="1" t="s">
        <v>309</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2.6">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2.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2.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2.6">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2.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2.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2.6">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2.6">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2.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2.6">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2.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2.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2.6">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2.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2.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2.6">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2.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2.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2.6">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2.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2.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2.6">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2.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2.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2.6">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2.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2.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2.6">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2.6">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2.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2.6">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2.6">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2.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2.6">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2.6">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2.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2.6">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2.6">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2.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2.6">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2.6">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2.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2.6">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2.6">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2.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2.6">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2.6">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2.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2.6">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2.6">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2.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2.6">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2.6">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2.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2.6">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2.6">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2.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2.6">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2.6">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2.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2.6">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2.6">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2.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2.6">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2.6">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2.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2.6">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2.6">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2.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2.6">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2.6">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2.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2.6">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2.6">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2.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2.6">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2.6">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2.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2.6">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2.6">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2.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2.6">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2.6">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2.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2.6">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2.6">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2.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2.6">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2.6">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2.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2.6">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2.6">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2.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2.6">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2.6">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2.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2.6">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2.6">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2.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2.6">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2.6">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2.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2.6">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2.6">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2.6">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2.6">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2.6">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2.6">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2.6">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2.6">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2.6">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2.6">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2.6">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2.6">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2.6">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2.6">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2.6">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2.6">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2.6">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2.6">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2.6">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2.6">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2.6">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2.6">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2.6">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2.6">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2.6">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2.6">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2.6">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2.6">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2.6">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2.6">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2.6">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2.6">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2.6">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2.6">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2.6">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2.6">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2.6">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2.6">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2.6">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2.6">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2.6">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2.6">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2.6">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2.6">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2.6">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2.6">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2.6">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2.6">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sheetData>
  <autoFilter ref="B1:B212"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516"/>
  <sheetViews>
    <sheetView topLeftCell="A26" workbookViewId="0">
      <selection activeCell="C11" sqref="C11:D12"/>
    </sheetView>
  </sheetViews>
  <sheetFormatPr defaultColWidth="12.5703125" defaultRowHeight="15.75" customHeight="1"/>
  <cols>
    <col min="2" max="2" width="41.42578125" customWidth="1"/>
  </cols>
  <sheetData>
    <row r="1" spans="1:27" ht="12.95">
      <c r="B1" s="2" t="s">
        <v>310</v>
      </c>
      <c r="C1" s="3"/>
      <c r="D1" s="3"/>
      <c r="E1" s="3"/>
      <c r="F1" s="3"/>
      <c r="G1" s="3"/>
      <c r="H1" s="3"/>
      <c r="I1" s="3"/>
      <c r="J1" s="3"/>
      <c r="K1" s="3"/>
      <c r="L1" s="3"/>
      <c r="M1" s="3"/>
      <c r="N1" s="3"/>
      <c r="O1" s="3"/>
      <c r="P1" s="3"/>
      <c r="Q1" s="3"/>
      <c r="R1" s="3"/>
      <c r="S1" s="3"/>
      <c r="T1" s="3"/>
      <c r="U1" s="3"/>
      <c r="V1" s="3"/>
      <c r="W1" s="3"/>
      <c r="X1" s="3"/>
      <c r="Y1" s="3"/>
      <c r="Z1" s="3"/>
      <c r="AA1" s="3"/>
    </row>
    <row r="2" spans="1:27" ht="12.6">
      <c r="A2" t="str">
        <f>MID(B2,1,5)</f>
        <v xml:space="preserve">IND1 </v>
      </c>
      <c r="B2" s="176" t="s">
        <v>311</v>
      </c>
      <c r="C2" s="3"/>
      <c r="D2" s="3"/>
      <c r="E2" s="3"/>
      <c r="F2" s="3"/>
      <c r="G2" s="3"/>
      <c r="H2" s="3"/>
      <c r="I2" s="3"/>
      <c r="J2" s="3"/>
      <c r="K2" s="3"/>
      <c r="L2" s="3"/>
      <c r="M2" s="3"/>
      <c r="N2" s="3"/>
      <c r="O2" s="3"/>
      <c r="P2" s="3"/>
      <c r="Q2" s="3"/>
      <c r="R2" s="3"/>
      <c r="S2" s="3"/>
      <c r="T2" s="3"/>
      <c r="U2" s="3"/>
      <c r="V2" s="3"/>
      <c r="W2" s="3"/>
      <c r="X2" s="3"/>
      <c r="Y2" s="3"/>
      <c r="Z2" s="3"/>
      <c r="AA2" s="3"/>
    </row>
    <row r="3" spans="1:27" ht="12.6">
      <c r="A3" t="str">
        <f t="shared" ref="A3:A37" si="0">MID(B3,1,5)</f>
        <v xml:space="preserve">IND1 </v>
      </c>
      <c r="B3" s="176" t="s">
        <v>312</v>
      </c>
      <c r="C3" s="3"/>
      <c r="D3" s="3"/>
      <c r="E3" s="3"/>
      <c r="F3" s="3"/>
      <c r="G3" s="3"/>
      <c r="H3" s="3"/>
      <c r="I3" s="3"/>
      <c r="J3" s="3"/>
      <c r="K3" s="3"/>
      <c r="L3" s="3"/>
      <c r="M3" s="3"/>
      <c r="N3" s="3"/>
      <c r="O3" s="3"/>
      <c r="P3" s="3"/>
      <c r="Q3" s="3"/>
      <c r="R3" s="3"/>
      <c r="S3" s="3"/>
      <c r="T3" s="3"/>
      <c r="U3" s="3"/>
      <c r="V3" s="3"/>
      <c r="W3" s="3"/>
      <c r="X3" s="3"/>
      <c r="Y3" s="3"/>
      <c r="Z3" s="3"/>
      <c r="AA3" s="3"/>
    </row>
    <row r="4" spans="1:27" ht="12.6">
      <c r="A4" t="str">
        <f t="shared" si="0"/>
        <v xml:space="preserve">IND1 </v>
      </c>
      <c r="B4" s="176" t="s">
        <v>313</v>
      </c>
      <c r="C4" s="3"/>
      <c r="D4" s="3"/>
      <c r="E4" s="3"/>
      <c r="F4" s="3"/>
      <c r="G4" s="3"/>
      <c r="H4" s="3"/>
      <c r="I4" s="3"/>
      <c r="J4" s="3"/>
      <c r="K4" s="3"/>
      <c r="L4" s="3"/>
      <c r="M4" s="3"/>
      <c r="N4" s="3"/>
      <c r="O4" s="3"/>
      <c r="P4" s="3"/>
      <c r="Q4" s="3"/>
      <c r="R4" s="3"/>
      <c r="S4" s="3"/>
      <c r="T4" s="3"/>
      <c r="U4" s="3"/>
      <c r="V4" s="3"/>
      <c r="W4" s="3"/>
      <c r="X4" s="3"/>
      <c r="Y4" s="3"/>
      <c r="Z4" s="3"/>
      <c r="AA4" s="3"/>
    </row>
    <row r="5" spans="1:27" ht="12.6">
      <c r="A5" t="str">
        <f t="shared" si="0"/>
        <v xml:space="preserve">IND1 </v>
      </c>
      <c r="B5" s="176" t="s">
        <v>314</v>
      </c>
      <c r="C5" s="3"/>
      <c r="D5" s="3"/>
      <c r="E5" s="3"/>
      <c r="F5" s="3"/>
      <c r="G5" s="3"/>
      <c r="H5" s="3"/>
      <c r="I5" s="3"/>
      <c r="J5" s="3"/>
      <c r="K5" s="3"/>
      <c r="L5" s="3"/>
      <c r="M5" s="3"/>
      <c r="N5" s="3"/>
      <c r="O5" s="3"/>
      <c r="P5" s="3"/>
      <c r="Q5" s="3"/>
      <c r="R5" s="3"/>
      <c r="S5" s="3"/>
      <c r="T5" s="3"/>
      <c r="U5" s="3"/>
      <c r="V5" s="3"/>
      <c r="W5" s="3"/>
      <c r="X5" s="3"/>
      <c r="Y5" s="3"/>
      <c r="Z5" s="3"/>
      <c r="AA5" s="3"/>
    </row>
    <row r="6" spans="1:27" ht="12.6">
      <c r="A6" t="str">
        <f t="shared" si="0"/>
        <v xml:space="preserve">IND1 </v>
      </c>
      <c r="B6" s="176" t="s">
        <v>315</v>
      </c>
      <c r="C6" s="3"/>
      <c r="D6" s="3"/>
      <c r="E6" s="3"/>
      <c r="F6" s="3"/>
      <c r="G6" s="3"/>
      <c r="H6" s="3"/>
      <c r="I6" s="3"/>
      <c r="J6" s="3"/>
      <c r="K6" s="3"/>
      <c r="L6" s="3"/>
      <c r="M6" s="3"/>
      <c r="N6" s="3"/>
      <c r="O6" s="3"/>
      <c r="P6" s="3"/>
      <c r="Q6" s="3"/>
      <c r="R6" s="3"/>
      <c r="S6" s="3"/>
      <c r="T6" s="3"/>
      <c r="U6" s="3"/>
      <c r="V6" s="3"/>
      <c r="W6" s="3"/>
      <c r="X6" s="3"/>
      <c r="Y6" s="3"/>
      <c r="Z6" s="3"/>
      <c r="AA6" s="3"/>
    </row>
    <row r="7" spans="1:27" ht="12.6">
      <c r="A7" t="str">
        <f t="shared" si="0"/>
        <v>IND21</v>
      </c>
      <c r="B7" s="176" t="s">
        <v>316</v>
      </c>
      <c r="C7" s="3"/>
      <c r="D7" s="3"/>
      <c r="E7" s="3"/>
      <c r="F7" s="3"/>
      <c r="G7" s="3"/>
      <c r="H7" s="3"/>
      <c r="I7" s="3"/>
      <c r="J7" s="3"/>
      <c r="K7" s="3"/>
      <c r="L7" s="3"/>
      <c r="M7" s="3"/>
      <c r="N7" s="3"/>
      <c r="O7" s="3"/>
      <c r="P7" s="3"/>
      <c r="Q7" s="3"/>
      <c r="R7" s="3"/>
      <c r="S7" s="3"/>
      <c r="T7" s="3"/>
      <c r="U7" s="3"/>
      <c r="V7" s="3"/>
      <c r="W7" s="3"/>
      <c r="X7" s="3"/>
      <c r="Y7" s="3"/>
      <c r="Z7" s="3"/>
      <c r="AA7" s="3"/>
    </row>
    <row r="8" spans="1:27" ht="12.6">
      <c r="A8" t="str">
        <f t="shared" si="0"/>
        <v>IND21</v>
      </c>
      <c r="B8" s="176" t="s">
        <v>317</v>
      </c>
      <c r="C8" s="3"/>
      <c r="D8" s="3"/>
      <c r="E8" s="3"/>
      <c r="F8" s="3"/>
      <c r="G8" s="3"/>
      <c r="H8" s="3"/>
      <c r="I8" s="3"/>
      <c r="J8" s="3"/>
      <c r="K8" s="3"/>
      <c r="L8" s="3"/>
      <c r="M8" s="3"/>
      <c r="N8" s="3"/>
      <c r="O8" s="3"/>
      <c r="P8" s="3"/>
      <c r="Q8" s="3"/>
      <c r="R8" s="3"/>
      <c r="S8" s="3"/>
      <c r="T8" s="3"/>
      <c r="U8" s="3"/>
      <c r="V8" s="3"/>
      <c r="W8" s="3"/>
      <c r="X8" s="3"/>
      <c r="Y8" s="3"/>
      <c r="Z8" s="3"/>
      <c r="AA8" s="3"/>
    </row>
    <row r="9" spans="1:27" ht="12.6">
      <c r="A9" t="str">
        <f t="shared" si="0"/>
        <v>IND21</v>
      </c>
      <c r="B9" s="176" t="s">
        <v>318</v>
      </c>
      <c r="C9" s="3"/>
      <c r="D9" s="3"/>
      <c r="E9" s="3"/>
      <c r="F9" s="3"/>
      <c r="G9" s="3"/>
      <c r="H9" s="3"/>
      <c r="I9" s="3"/>
      <c r="J9" s="3"/>
      <c r="K9" s="3"/>
      <c r="L9" s="3"/>
      <c r="M9" s="3"/>
      <c r="N9" s="3"/>
      <c r="O9" s="3"/>
      <c r="P9" s="3"/>
      <c r="Q9" s="3"/>
      <c r="R9" s="3"/>
      <c r="S9" s="3"/>
      <c r="T9" s="3"/>
      <c r="U9" s="3"/>
      <c r="V9" s="3"/>
      <c r="W9" s="3"/>
      <c r="X9" s="3"/>
      <c r="Y9" s="3"/>
      <c r="Z9" s="3"/>
      <c r="AA9" s="3"/>
    </row>
    <row r="10" spans="1:27" ht="12.6">
      <c r="A10" t="str">
        <f t="shared" si="0"/>
        <v>IND21</v>
      </c>
      <c r="B10" s="176" t="s">
        <v>319</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t="str">
        <f t="shared" si="0"/>
        <v>IND21</v>
      </c>
      <c r="B11" s="176" t="s">
        <v>320</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t="str">
        <f t="shared" si="0"/>
        <v>IND21</v>
      </c>
      <c r="B12" s="176" t="s">
        <v>321</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t="str">
        <f t="shared" si="0"/>
        <v>IND22</v>
      </c>
      <c r="B13" s="176" t="s">
        <v>322</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t="str">
        <f t="shared" si="0"/>
        <v>IND22</v>
      </c>
      <c r="B14" s="176" t="s">
        <v>323</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t="str">
        <f t="shared" si="0"/>
        <v>IND22</v>
      </c>
      <c r="B15" s="176" t="s">
        <v>324</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t="str">
        <f t="shared" si="0"/>
        <v>IND22</v>
      </c>
      <c r="B16" s="176" t="s">
        <v>325</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t="str">
        <f t="shared" si="0"/>
        <v>IND22</v>
      </c>
      <c r="B17" s="176" t="s">
        <v>326</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t="str">
        <f t="shared" si="0"/>
        <v>IND22</v>
      </c>
      <c r="B18" s="176" t="s">
        <v>327</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t="str">
        <f t="shared" si="0"/>
        <v xml:space="preserve">IND3 </v>
      </c>
      <c r="B19" s="176" t="s">
        <v>328</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t="str">
        <f t="shared" si="0"/>
        <v xml:space="preserve">IND3 </v>
      </c>
      <c r="B20" s="176" t="s">
        <v>329</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t="str">
        <f t="shared" si="0"/>
        <v xml:space="preserve">IND4 </v>
      </c>
      <c r="B21" s="176" t="s">
        <v>330</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t="str">
        <f t="shared" si="0"/>
        <v xml:space="preserve">IND4 </v>
      </c>
      <c r="B22" s="176" t="s">
        <v>331</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t="str">
        <f t="shared" si="0"/>
        <v xml:space="preserve">IND5 </v>
      </c>
      <c r="B23" s="176" t="s">
        <v>332</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t="str">
        <f t="shared" si="0"/>
        <v xml:space="preserve">IND5 </v>
      </c>
      <c r="B24" s="176" t="s">
        <v>333</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t="str">
        <f t="shared" si="0"/>
        <v xml:space="preserve">IND6 </v>
      </c>
      <c r="B25" s="176" t="s">
        <v>334</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t="str">
        <f t="shared" si="0"/>
        <v xml:space="preserve">IND6 </v>
      </c>
      <c r="B26" s="176" t="s">
        <v>335</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t="str">
        <f t="shared" si="0"/>
        <v/>
      </c>
      <c r="B27" s="1"/>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t="str">
        <f t="shared" si="0"/>
        <v/>
      </c>
      <c r="B28" s="1"/>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t="str">
        <f t="shared" si="0"/>
        <v/>
      </c>
      <c r="B29" s="1"/>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t="str">
        <f t="shared" si="0"/>
        <v/>
      </c>
      <c r="B30" s="1"/>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t="str">
        <f t="shared" si="0"/>
        <v/>
      </c>
      <c r="B31" s="1"/>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t="str">
        <f t="shared" si="0"/>
        <v/>
      </c>
      <c r="B32" s="1"/>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t="str">
        <f t="shared" si="0"/>
        <v/>
      </c>
      <c r="B33" s="1"/>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A34" t="str">
        <f t="shared" si="0"/>
        <v/>
      </c>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A36"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A37"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A38" s="11" t="str">
        <f>MID(B38,1,7)</f>
        <v xml:space="preserve">GEN1.1 </v>
      </c>
      <c r="B38" s="1" t="s">
        <v>336</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A39" s="11" t="str">
        <f t="shared" ref="A39:A102" si="1">MID(B39,1,7)</f>
        <v xml:space="preserve">GEN1.1 </v>
      </c>
      <c r="B39" s="1" t="s">
        <v>337</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11" t="str">
        <f t="shared" si="1"/>
        <v xml:space="preserve">GEN1.1 </v>
      </c>
      <c r="B40" s="1" t="s">
        <v>338</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11" t="str">
        <f t="shared" si="1"/>
        <v xml:space="preserve">GEN1.1 </v>
      </c>
      <c r="B41" s="1" t="s">
        <v>339</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11" t="str">
        <f t="shared" si="1"/>
        <v xml:space="preserve">GEN1.1 </v>
      </c>
      <c r="B42" s="1" t="s">
        <v>340</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11" t="str">
        <f t="shared" si="1"/>
        <v xml:space="preserve">GEN1.1 </v>
      </c>
      <c r="B43" s="1" t="s">
        <v>341</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11" t="str">
        <f t="shared" si="1"/>
        <v xml:space="preserve">GEN1.1 </v>
      </c>
      <c r="B44" s="1" t="s">
        <v>342</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11" t="str">
        <f t="shared" si="1"/>
        <v xml:space="preserve">GEN1.2 </v>
      </c>
      <c r="B45" s="1" t="s">
        <v>343</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11" t="str">
        <f t="shared" si="1"/>
        <v xml:space="preserve">GEN1.2 </v>
      </c>
      <c r="B46" s="1" t="s">
        <v>344</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11" t="str">
        <f t="shared" si="1"/>
        <v xml:space="preserve">GEN1.2 </v>
      </c>
      <c r="B47" s="1" t="s">
        <v>345</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11" t="str">
        <f t="shared" si="1"/>
        <v xml:space="preserve">GEN1.2 </v>
      </c>
      <c r="B48" s="1" t="s">
        <v>346</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11" t="str">
        <f t="shared" si="1"/>
        <v xml:space="preserve">GEN1.2 </v>
      </c>
      <c r="B49" s="1" t="s">
        <v>347</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11" t="str">
        <f t="shared" si="1"/>
        <v xml:space="preserve">GEN1.2 </v>
      </c>
      <c r="B50" s="1" t="s">
        <v>348</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11" t="str">
        <f t="shared" si="1"/>
        <v xml:space="preserve">GEN1.2 </v>
      </c>
      <c r="B51" s="1" t="s">
        <v>349</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11" t="str">
        <f t="shared" si="1"/>
        <v xml:space="preserve">GEN2   </v>
      </c>
      <c r="B52" s="1" t="s">
        <v>350</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1" t="str">
        <f t="shared" si="1"/>
        <v xml:space="preserve">GEN2   </v>
      </c>
      <c r="B53" s="1" t="s">
        <v>351</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1" t="str">
        <f t="shared" si="1"/>
        <v xml:space="preserve">GEN2   </v>
      </c>
      <c r="B54" s="1" t="s">
        <v>352</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1" t="str">
        <f t="shared" si="1"/>
        <v xml:space="preserve">GEN2   </v>
      </c>
      <c r="B55" s="1" t="s">
        <v>353</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1" t="str">
        <f t="shared" si="1"/>
        <v xml:space="preserve">GEN2   </v>
      </c>
      <c r="B56" s="1" t="s">
        <v>354</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1" t="str">
        <f t="shared" si="1"/>
        <v xml:space="preserve">GEN2   </v>
      </c>
      <c r="B57" s="1" t="s">
        <v>355</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1" t="str">
        <f t="shared" si="1"/>
        <v xml:space="preserve">GEN2   </v>
      </c>
      <c r="B58" s="1" t="s">
        <v>356</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1" t="str">
        <f t="shared" si="1"/>
        <v xml:space="preserve">GEN2   </v>
      </c>
      <c r="B59" s="1" t="s">
        <v>357</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1" t="str">
        <f t="shared" si="1"/>
        <v xml:space="preserve">GEN2   </v>
      </c>
      <c r="B60" s="1" t="s">
        <v>358</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1" t="str">
        <f t="shared" si="1"/>
        <v xml:space="preserve">GEN2   </v>
      </c>
      <c r="B61" s="1" t="s">
        <v>359</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1" t="str">
        <f t="shared" si="1"/>
        <v xml:space="preserve">GEN2   </v>
      </c>
      <c r="B62" s="1" t="s">
        <v>360</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1" t="str">
        <f t="shared" si="1"/>
        <v xml:space="preserve">GEN2   </v>
      </c>
      <c r="B63" s="1" t="s">
        <v>361</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1" t="str">
        <f t="shared" si="1"/>
        <v xml:space="preserve">GEN2   </v>
      </c>
      <c r="B64" s="1" t="s">
        <v>362</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1" t="str">
        <f t="shared" si="1"/>
        <v xml:space="preserve">GEN2   </v>
      </c>
      <c r="B65" s="1" t="s">
        <v>363</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1" t="str">
        <f t="shared" si="1"/>
        <v xml:space="preserve">GEN3   </v>
      </c>
      <c r="B66" s="1" t="s">
        <v>364</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1" t="str">
        <f t="shared" si="1"/>
        <v xml:space="preserve">GEN3   </v>
      </c>
      <c r="B67" s="1" t="s">
        <v>365</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1" t="str">
        <f t="shared" si="1"/>
        <v xml:space="preserve">GEN3   </v>
      </c>
      <c r="B68" s="1" t="s">
        <v>366</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1" t="str">
        <f t="shared" si="1"/>
        <v xml:space="preserve">GEN3   </v>
      </c>
      <c r="B69" s="1" t="s">
        <v>367</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1" t="str">
        <f t="shared" si="1"/>
        <v xml:space="preserve">GEN3   </v>
      </c>
      <c r="B70" s="1" t="s">
        <v>368</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1" t="str">
        <f t="shared" si="1"/>
        <v xml:space="preserve">GEN3   </v>
      </c>
      <c r="B71" s="1" t="s">
        <v>369</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1" t="str">
        <f t="shared" si="1"/>
        <v xml:space="preserve">GEN3   </v>
      </c>
      <c r="B72" s="1" t="s">
        <v>370</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1" t="str">
        <f t="shared" si="1"/>
        <v xml:space="preserve">GEN3   </v>
      </c>
      <c r="B73" s="1" t="s">
        <v>371</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1" t="str">
        <f t="shared" si="1"/>
        <v xml:space="preserve">GEN4.1 </v>
      </c>
      <c r="B74" s="1" t="s">
        <v>372</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1" t="str">
        <f t="shared" si="1"/>
        <v xml:space="preserve">GEN4.1 </v>
      </c>
      <c r="B75" s="1" t="s">
        <v>373</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1" t="str">
        <f t="shared" si="1"/>
        <v xml:space="preserve">GEN4.1 </v>
      </c>
      <c r="B76" s="1" t="s">
        <v>374</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1" t="str">
        <f t="shared" si="1"/>
        <v xml:space="preserve">GEN4.2 </v>
      </c>
      <c r="B77" s="1" t="s">
        <v>375</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1" t="str">
        <f t="shared" si="1"/>
        <v xml:space="preserve">GEN4.2 </v>
      </c>
      <c r="B78" s="1" t="s">
        <v>376</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1" t="str">
        <f t="shared" si="1"/>
        <v xml:space="preserve">GEN4.2 </v>
      </c>
      <c r="B79" s="1" t="s">
        <v>377</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1" t="str">
        <f t="shared" si="1"/>
        <v xml:space="preserve">GEN5   </v>
      </c>
      <c r="B80" s="1" t="s">
        <v>378</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1" t="str">
        <f t="shared" si="1"/>
        <v xml:space="preserve">GEN5   </v>
      </c>
      <c r="B81" s="1" t="s">
        <v>379</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1" t="str">
        <f t="shared" si="1"/>
        <v xml:space="preserve">GEN5   </v>
      </c>
      <c r="B82" s="1" t="s">
        <v>380</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1" t="str">
        <f t="shared" si="1"/>
        <v xml:space="preserve">GEN5   </v>
      </c>
      <c r="B83" s="1" t="s">
        <v>381</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1" t="str">
        <f t="shared" si="1"/>
        <v xml:space="preserve">GEN5   </v>
      </c>
      <c r="B84" s="1" t="s">
        <v>382</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1" t="str">
        <f t="shared" si="1"/>
        <v xml:space="preserve">GEN6   </v>
      </c>
      <c r="B85" s="1" t="s">
        <v>383</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1" t="str">
        <f t="shared" si="1"/>
        <v xml:space="preserve">GEN6   </v>
      </c>
      <c r="B86" s="1" t="s">
        <v>384</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1" t="str">
        <f t="shared" si="1"/>
        <v xml:space="preserve">GEN6   </v>
      </c>
      <c r="B87" s="1" t="s">
        <v>385</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1" t="str">
        <f t="shared" si="1"/>
        <v xml:space="preserve">GEN7   </v>
      </c>
      <c r="B88" s="1" t="s">
        <v>386</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1" t="str">
        <f t="shared" si="1"/>
        <v xml:space="preserve">GEN7   </v>
      </c>
      <c r="B89" s="1" t="s">
        <v>387</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1" t="str">
        <f t="shared" si="1"/>
        <v xml:space="preserve">GEN7   </v>
      </c>
      <c r="B90" s="1" t="s">
        <v>388</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1" t="str">
        <f t="shared" si="1"/>
        <v xml:space="preserve">GEN7   </v>
      </c>
      <c r="B91" s="1" t="s">
        <v>389</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1" t="str">
        <f t="shared" si="1"/>
        <v xml:space="preserve">GEN7   </v>
      </c>
      <c r="B92" s="1" t="s">
        <v>390</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1" t="str">
        <f t="shared" si="1"/>
        <v xml:space="preserve">GEN7   </v>
      </c>
      <c r="B93" s="1" t="s">
        <v>391</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1" t="str">
        <f t="shared" si="1"/>
        <v xml:space="preserve">GEN7   </v>
      </c>
      <c r="B94" s="1" t="s">
        <v>392</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1" t="str">
        <f t="shared" si="1"/>
        <v xml:space="preserve">GEN7   </v>
      </c>
      <c r="B95" s="1" t="s">
        <v>393</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1" t="str">
        <f t="shared" si="1"/>
        <v xml:space="preserve">GEN7   </v>
      </c>
      <c r="B96" s="1" t="s">
        <v>394</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1" t="str">
        <f t="shared" si="1"/>
        <v xml:space="preserve">GEN7   </v>
      </c>
      <c r="B97" s="1" t="s">
        <v>395</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1" t="str">
        <f t="shared" si="1"/>
        <v xml:space="preserve">GEN8   </v>
      </c>
      <c r="B98" s="1" t="s">
        <v>396</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1" t="str">
        <f t="shared" si="1"/>
        <v xml:space="preserve">GEN8   </v>
      </c>
      <c r="B99" s="1" t="s">
        <v>397</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1" t="str">
        <f t="shared" si="1"/>
        <v xml:space="preserve">GEN8   </v>
      </c>
      <c r="B100" s="1" t="s">
        <v>398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1" t="str">
        <f t="shared" si="1"/>
        <v xml:space="preserve">GEN8   </v>
      </c>
      <c r="B101" s="1" t="s">
        <v>399</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1" t="str">
        <f t="shared" si="1"/>
        <v xml:space="preserve">GEN9   </v>
      </c>
      <c r="B102" s="1" t="s">
        <v>400</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1" t="str">
        <f t="shared" ref="A103:A154" si="2">MID(B103,1,7)</f>
        <v xml:space="preserve">GEN9   </v>
      </c>
      <c r="B103" s="1" t="s">
        <v>401</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1" t="str">
        <f t="shared" si="2"/>
        <v xml:space="preserve">GEN9   </v>
      </c>
      <c r="B104" s="1" t="s">
        <v>402</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1" t="str">
        <f t="shared" si="2"/>
        <v>GEN10.1</v>
      </c>
      <c r="B105" s="1" t="s">
        <v>403</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1" t="str">
        <f t="shared" si="2"/>
        <v>GEN10.1</v>
      </c>
      <c r="B106" s="1" t="s">
        <v>404</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1" t="str">
        <f t="shared" si="2"/>
        <v>GEN10.1</v>
      </c>
      <c r="B107" s="3" t="s">
        <v>405</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1" t="str">
        <f t="shared" si="2"/>
        <v>GEN10.1</v>
      </c>
      <c r="B108" s="3" t="s">
        <v>406</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1" t="str">
        <f t="shared" si="2"/>
        <v>GEN10.1</v>
      </c>
      <c r="B109" s="3" t="s">
        <v>407</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1" t="str">
        <f t="shared" si="2"/>
        <v>GEN10.1</v>
      </c>
      <c r="B110" s="3" t="s">
        <v>408</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1" t="str">
        <f t="shared" si="2"/>
        <v>GEN10.1</v>
      </c>
      <c r="B111" s="3" t="s">
        <v>409</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1" t="str">
        <f t="shared" si="2"/>
        <v>GEN10.1</v>
      </c>
      <c r="B112" s="3" t="s">
        <v>410</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1" t="str">
        <f t="shared" si="2"/>
        <v>GEN10.1</v>
      </c>
      <c r="B113" s="3" t="s">
        <v>411</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1" t="str">
        <f t="shared" si="2"/>
        <v>GEN10.1</v>
      </c>
      <c r="B114" s="3" t="s">
        <v>412</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1" t="str">
        <f t="shared" si="2"/>
        <v>GEN10.1</v>
      </c>
      <c r="B115" s="3" t="s">
        <v>413</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1" t="str">
        <f t="shared" si="2"/>
        <v>GEN10.1</v>
      </c>
      <c r="B116" s="1" t="s">
        <v>414</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1" t="str">
        <f t="shared" si="2"/>
        <v>GEN10.2</v>
      </c>
      <c r="B117" s="1" t="s">
        <v>415</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1" t="str">
        <f t="shared" si="2"/>
        <v>GEN10.2</v>
      </c>
      <c r="B118" s="1" t="s">
        <v>416</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1" t="str">
        <f t="shared" si="2"/>
        <v>GEN10.2</v>
      </c>
      <c r="B119" s="3" t="s">
        <v>417</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1" t="str">
        <f t="shared" si="2"/>
        <v>GEN10.2</v>
      </c>
      <c r="B120" s="3" t="s">
        <v>418</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1" t="str">
        <f t="shared" si="2"/>
        <v>GEN10.2</v>
      </c>
      <c r="B121" s="3" t="s">
        <v>419</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1" t="str">
        <f t="shared" si="2"/>
        <v>GEN10.2</v>
      </c>
      <c r="B122" s="3" t="s">
        <v>420</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1" t="str">
        <f t="shared" si="2"/>
        <v>GEN10.2</v>
      </c>
      <c r="B123" s="3" t="s">
        <v>421</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1" t="str">
        <f t="shared" si="2"/>
        <v>GEN10.2</v>
      </c>
      <c r="B124" s="3" t="s">
        <v>422</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1" t="str">
        <f t="shared" si="2"/>
        <v>GEN10.2</v>
      </c>
      <c r="B125" s="3" t="s">
        <v>423</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1" t="str">
        <f t="shared" si="2"/>
        <v>GEN10.2</v>
      </c>
      <c r="B126" s="3" t="s">
        <v>424</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1" t="str">
        <f t="shared" si="2"/>
        <v>GEN10.2</v>
      </c>
      <c r="B127" s="3" t="s">
        <v>425</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1" t="str">
        <f t="shared" si="2"/>
        <v>GEN10.2</v>
      </c>
      <c r="B128" s="1" t="s">
        <v>426</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1" t="str">
        <f t="shared" si="2"/>
        <v xml:space="preserve">GEN11  </v>
      </c>
      <c r="B129" s="1" t="s">
        <v>427</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1" t="str">
        <f t="shared" si="2"/>
        <v xml:space="preserve">GEN11  </v>
      </c>
      <c r="B130" s="1" t="s">
        <v>428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1" t="str">
        <f t="shared" si="2"/>
        <v xml:space="preserve">GEN11  </v>
      </c>
      <c r="B131" s="1" t="s">
        <v>429</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1" t="str">
        <f t="shared" si="2"/>
        <v xml:space="preserve">GEN11  </v>
      </c>
      <c r="B132" s="1" t="s">
        <v>430</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1" t="str">
        <f t="shared" si="2"/>
        <v xml:space="preserve">GEN11  </v>
      </c>
      <c r="B133" s="1" t="s">
        <v>431</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1" t="str">
        <f t="shared" si="2"/>
        <v xml:space="preserve">GEN11  </v>
      </c>
      <c r="B134" s="1" t="s">
        <v>432</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1" t="str">
        <f t="shared" si="2"/>
        <v xml:space="preserve">GEN11  </v>
      </c>
      <c r="B135" s="1" t="s">
        <v>433</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1" t="str">
        <f t="shared" si="2"/>
        <v xml:space="preserve">GEN11  </v>
      </c>
      <c r="B136" s="1" t="s">
        <v>434</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1" t="str">
        <f t="shared" si="2"/>
        <v xml:space="preserve">GEN11  </v>
      </c>
      <c r="B137" s="1" t="s">
        <v>435</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1" t="str">
        <f t="shared" si="2"/>
        <v xml:space="preserve">GEN12  </v>
      </c>
      <c r="B138" s="1" t="s">
        <v>436</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1" t="str">
        <f t="shared" si="2"/>
        <v xml:space="preserve">GEN12  </v>
      </c>
      <c r="B139" s="1" t="s">
        <v>437</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1" t="str">
        <f t="shared" si="2"/>
        <v xml:space="preserve">GEN12  </v>
      </c>
      <c r="B140" s="1" t="s">
        <v>438</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1" t="str">
        <f t="shared" si="2"/>
        <v xml:space="preserve">GEN12  </v>
      </c>
      <c r="B141" s="1" t="s">
        <v>439</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1" t="str">
        <f t="shared" si="2"/>
        <v xml:space="preserve">GEN12  </v>
      </c>
      <c r="B142" s="1" t="s">
        <v>440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1" t="str">
        <f t="shared" si="2"/>
        <v xml:space="preserve">GEN12  </v>
      </c>
      <c r="B143" s="1" t="s">
        <v>441</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1" t="str">
        <f t="shared" si="2"/>
        <v xml:space="preserve">GEN12  </v>
      </c>
      <c r="B144" s="1" t="s">
        <v>442</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1" t="str">
        <f t="shared" si="2"/>
        <v xml:space="preserve">GEN12  </v>
      </c>
      <c r="B145" s="1" t="s">
        <v>443</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1" t="str">
        <f t="shared" si="2"/>
        <v xml:space="preserve">GEN12  </v>
      </c>
      <c r="B146" s="1" t="s">
        <v>444</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1" t="str">
        <f t="shared" si="2"/>
        <v xml:space="preserve">GEN12  </v>
      </c>
      <c r="B147" s="1" t="s">
        <v>445</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1" t="str">
        <f t="shared" si="2"/>
        <v xml:space="preserve">GEN12  </v>
      </c>
      <c r="B148" s="1" t="s">
        <v>446</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1" t="str">
        <f t="shared" si="2"/>
        <v xml:space="preserve">GEN12  </v>
      </c>
      <c r="B149" s="1" t="s">
        <v>447</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1" t="str">
        <f t="shared" si="2"/>
        <v xml:space="preserve">GEN12  </v>
      </c>
      <c r="B150" s="1" t="s">
        <v>448</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1" t="str">
        <f t="shared" si="2"/>
        <v xml:space="preserve">GEN12  </v>
      </c>
      <c r="B151" s="1" t="s">
        <v>449</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1" t="str">
        <f t="shared" si="2"/>
        <v xml:space="preserve">GEN12  </v>
      </c>
      <c r="B152" s="1" t="s">
        <v>450</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1" t="str">
        <f t="shared" si="2"/>
        <v xml:space="preserve">GEN12  </v>
      </c>
      <c r="B153" s="1" t="s">
        <v>451</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1" t="str">
        <f t="shared" si="2"/>
        <v xml:space="preserve">GEN12  </v>
      </c>
      <c r="B154" s="1" t="s">
        <v>452</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ht="12.6">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ht="12.6">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ht="12.6">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ht="12.6">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ht="12.6">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ht="12.6">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ht="12.6">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ht="12.6">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ht="12.6">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ht="12.6">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ht="12.6">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ht="12.6">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ht="12.6">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ht="12.6">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ht="12.6">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ht="12.6">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ht="12.6">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ht="12.6">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ht="12.6">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ht="12.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ht="12.6">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ht="12.6">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ht="12.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ht="12.6">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ht="12.6">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ht="12.6">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ht="12.6">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ht="12.6">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ht="12.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ht="12.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ht="12.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ht="12.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ht="12.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ht="12.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ht="12.6">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ht="12.6">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ht="12.6">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ht="12.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ht="12.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ht="12.6">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ht="12.6">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ht="12.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ht="12.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ht="12.6">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ht="12.6">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ht="12.6">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ht="12.6">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ht="12.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ht="12.6">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ht="12.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ht="12.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ht="12.6">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sheetData>
  <autoFilter ref="B1:B154" xr:uid="{00000000-0001-0000-06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22F-C645-48D6-B696-2AE17639489B}">
  <dimension ref="A1:A14"/>
  <sheetViews>
    <sheetView workbookViewId="0">
      <selection activeCell="C11" sqref="C11:D12"/>
    </sheetView>
  </sheetViews>
  <sheetFormatPr defaultRowHeight="12.6"/>
  <sheetData>
    <row r="1" spans="1:1">
      <c r="A1" s="4"/>
    </row>
    <row r="2" spans="1:1">
      <c r="A2" t="s">
        <v>453</v>
      </c>
    </row>
    <row r="3" spans="1:1">
      <c r="A3" t="s">
        <v>454</v>
      </c>
    </row>
    <row r="4" spans="1:1">
      <c r="A4" t="s">
        <v>455</v>
      </c>
    </row>
    <row r="5" spans="1:1">
      <c r="A5" t="s">
        <v>456</v>
      </c>
    </row>
    <row r="6" spans="1:1">
      <c r="A6" t="s">
        <v>457</v>
      </c>
    </row>
    <row r="7" spans="1:1">
      <c r="A7" t="s">
        <v>458</v>
      </c>
    </row>
    <row r="8" spans="1:1">
      <c r="A8" t="s">
        <v>459</v>
      </c>
    </row>
    <row r="9" spans="1:1">
      <c r="A9" t="s">
        <v>460</v>
      </c>
    </row>
    <row r="10" spans="1:1">
      <c r="A10" t="s">
        <v>461</v>
      </c>
    </row>
    <row r="11" spans="1:1">
      <c r="A11" t="s">
        <v>462</v>
      </c>
    </row>
    <row r="12" spans="1:1">
      <c r="A12" t="s">
        <v>463</v>
      </c>
    </row>
    <row r="13" spans="1:1">
      <c r="A13" t="s">
        <v>464</v>
      </c>
    </row>
    <row r="14" spans="1:1">
      <c r="A14" t="s">
        <v>465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BC8-353B-4E78-8584-5012B3A11C6B}">
  <dimension ref="A1:B20"/>
  <sheetViews>
    <sheetView topLeftCell="A8" zoomScale="154" zoomScaleNormal="154" workbookViewId="0">
      <selection activeCell="C11" sqref="C11:D12"/>
    </sheetView>
  </sheetViews>
  <sheetFormatPr defaultRowHeight="12.6"/>
  <sheetData>
    <row r="1" spans="1:2">
      <c r="A1" s="4" t="s">
        <v>46</v>
      </c>
    </row>
    <row r="2" spans="1:2">
      <c r="A2" s="4"/>
    </row>
    <row r="3" spans="1:2">
      <c r="A3" s="4" t="s">
        <v>466</v>
      </c>
    </row>
    <row r="4" spans="1:2">
      <c r="A4" t="s">
        <v>467</v>
      </c>
    </row>
    <row r="5" spans="1:2">
      <c r="A5" t="s">
        <v>468</v>
      </c>
      <c r="B5" s="4"/>
    </row>
    <row r="6" spans="1:2">
      <c r="A6" t="s">
        <v>469</v>
      </c>
    </row>
    <row r="7" spans="1:2">
      <c r="A7" t="s">
        <v>470</v>
      </c>
    </row>
    <row r="8" spans="1:2">
      <c r="A8" t="s">
        <v>471</v>
      </c>
      <c r="B8" s="4"/>
    </row>
    <row r="9" spans="1:2">
      <c r="A9" t="s">
        <v>472</v>
      </c>
      <c r="B9" s="4"/>
    </row>
    <row r="10" spans="1:2">
      <c r="A10" t="s">
        <v>473</v>
      </c>
    </row>
    <row r="11" spans="1:2">
      <c r="A11" t="s">
        <v>474</v>
      </c>
    </row>
    <row r="12" spans="1:2">
      <c r="A12" t="s">
        <v>475</v>
      </c>
    </row>
    <row r="13" spans="1:2">
      <c r="A13" t="s">
        <v>476</v>
      </c>
    </row>
    <row r="14" spans="1:2">
      <c r="A14" t="s">
        <v>477</v>
      </c>
    </row>
    <row r="15" spans="1:2">
      <c r="A15" t="s">
        <v>478</v>
      </c>
    </row>
    <row r="16" spans="1:2">
      <c r="A16" t="s">
        <v>479</v>
      </c>
      <c r="B16" s="4"/>
    </row>
    <row r="17" spans="1:2">
      <c r="A17" t="s">
        <v>480</v>
      </c>
      <c r="B17" s="4"/>
    </row>
    <row r="18" spans="1:2">
      <c r="A18" t="s">
        <v>34</v>
      </c>
      <c r="B18" s="4"/>
    </row>
    <row r="19" spans="1:2">
      <c r="A19" t="s">
        <v>481</v>
      </c>
    </row>
    <row r="20" spans="1:2">
      <c r="A20" t="s">
        <v>482</v>
      </c>
      <c r="B20" s="4"/>
    </row>
  </sheetData>
  <sortState xmlns:xlrd2="http://schemas.microsoft.com/office/spreadsheetml/2017/richdata2" ref="A4:A19">
    <sortCondition ref="A4:A19"/>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8BDD-9801-4BD6-AF25-92517AC2EF27}">
  <dimension ref="A1:B15"/>
  <sheetViews>
    <sheetView workbookViewId="0">
      <selection activeCell="C11" sqref="C11:D12"/>
    </sheetView>
  </sheetViews>
  <sheetFormatPr defaultRowHeight="12.6"/>
  <cols>
    <col min="1" max="1" width="12.5703125" customWidth="1"/>
  </cols>
  <sheetData>
    <row r="1" spans="1:2">
      <c r="A1" s="4" t="s">
        <v>46</v>
      </c>
    </row>
    <row r="2" spans="1:2">
      <c r="A2" s="4"/>
    </row>
    <row r="3" spans="1:2">
      <c r="A3" s="4" t="s">
        <v>483</v>
      </c>
      <c r="B3" s="4"/>
    </row>
    <row r="4" spans="1:2">
      <c r="A4" s="4" t="s">
        <v>484</v>
      </c>
      <c r="B4" s="4"/>
    </row>
    <row r="5" spans="1:2">
      <c r="A5" s="4" t="s">
        <v>485</v>
      </c>
      <c r="B5" s="4"/>
    </row>
    <row r="6" spans="1:2">
      <c r="A6" s="4" t="s">
        <v>471</v>
      </c>
      <c r="B6" s="4"/>
    </row>
    <row r="7" spans="1:2">
      <c r="A7" s="4" t="s">
        <v>486</v>
      </c>
      <c r="B7" s="4"/>
    </row>
    <row r="8" spans="1:2">
      <c r="A8" s="4" t="s">
        <v>487</v>
      </c>
      <c r="B8" s="4"/>
    </row>
    <row r="9" spans="1:2">
      <c r="A9" s="4" t="s">
        <v>488</v>
      </c>
      <c r="B9" s="4"/>
    </row>
    <row r="10" spans="1:2">
      <c r="A10" s="4" t="s">
        <v>489</v>
      </c>
      <c r="B10" s="4"/>
    </row>
    <row r="11" spans="1:2">
      <c r="A11" s="4" t="s">
        <v>490</v>
      </c>
      <c r="B11" s="4"/>
    </row>
    <row r="12" spans="1:2">
      <c r="A12" s="4" t="s">
        <v>491</v>
      </c>
      <c r="B12" s="4"/>
    </row>
    <row r="13" spans="1:2">
      <c r="A13" s="4" t="s">
        <v>492</v>
      </c>
      <c r="B13" s="4"/>
    </row>
    <row r="14" spans="1:2">
      <c r="A14" s="4" t="s">
        <v>493</v>
      </c>
      <c r="B14" s="4"/>
    </row>
    <row r="15" spans="1:2">
      <c r="A15" s="4" t="s">
        <v>482</v>
      </c>
      <c r="B15" s="4"/>
    </row>
  </sheetData>
  <sortState xmlns:xlrd2="http://schemas.microsoft.com/office/spreadsheetml/2017/richdata2" ref="A3:A13">
    <sortCondition ref="A3:A13"/>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14F-6EE6-4E74-A95D-C1917832FC33}">
  <dimension ref="A1:H19"/>
  <sheetViews>
    <sheetView topLeftCell="A12" zoomScale="110" zoomScaleNormal="110" workbookViewId="0">
      <selection activeCell="C11" sqref="C11:D12"/>
    </sheetView>
  </sheetViews>
  <sheetFormatPr defaultRowHeight="12.6"/>
  <cols>
    <col min="1" max="1" width="46.42578125" customWidth="1"/>
    <col min="2" max="2" width="64.85546875" customWidth="1"/>
    <col min="3" max="3" width="32.5703125" customWidth="1"/>
  </cols>
  <sheetData>
    <row r="1" spans="1:8" ht="12.95" thickBot="1">
      <c r="A1" s="7" t="s">
        <v>494</v>
      </c>
      <c r="B1" s="8" t="s">
        <v>495</v>
      </c>
      <c r="C1" t="s">
        <v>496</v>
      </c>
    </row>
    <row r="2" spans="1:8" ht="53.1" thickBot="1">
      <c r="A2" s="5" t="s">
        <v>105</v>
      </c>
      <c r="B2" s="5" t="str">
        <f>MID(A2,1,255)</f>
        <v>Gen2   BIENNIO: Gestire l’interazione comunicativa, orale e scritta, in relazione agli interlocutori e al contesto. Comprendere i punti principali di testi orali e scritti di varia tipologia, provenienti da fonti diverse, anche digitali. Elaborare testi f</v>
      </c>
      <c r="C2" s="5" t="s">
        <v>497</v>
      </c>
      <c r="D2">
        <f>LEN(B2)</f>
        <v>255</v>
      </c>
      <c r="H2" t="str" cm="1">
        <f t="array" aca="1" ref="H2:H15" ca="1">OFFSET(C1,1,0,COUNTA(C:C)-1,1)</f>
        <v>CCEU1 - competenza alfabetica funzionale</v>
      </c>
    </row>
    <row r="3" spans="1:8" ht="32.1" thickBot="1">
      <c r="A3" s="5" t="s">
        <v>107</v>
      </c>
      <c r="B3" s="12" t="str">
        <f>MID(A3,1,255)</f>
        <v>Gen4.1 BIENNIO: Acquisire informazioni sulle tradizioni culturali locali utilizzando strumenti e metodi adeguati. Illustrare le caratteristiche della cultura locale e nazionale di appartenenza, anche a soggetti di altre culture.</v>
      </c>
      <c r="C3" s="5" t="s">
        <v>498</v>
      </c>
      <c r="D3">
        <f t="shared" ref="D3:D19" si="0">LEN(B3)</f>
        <v>228</v>
      </c>
      <c r="H3" t="str">
        <f ca="1"/>
        <v>CCEU2 - competenza multilinguistica</v>
      </c>
    </row>
    <row r="4" spans="1:8" ht="53.1" thickBot="1">
      <c r="A4" s="5" t="s">
        <v>109</v>
      </c>
      <c r="B4" s="5" t="str">
        <f>MID(A4,1,255)</f>
        <v>Gen5   BIENNIO: Utilizzare la lingua straniera, in ambiti inerenti alla sfera personale e sociale, per comprendere i punti principali di testi orali e scritti; per produrre semplici e brevi testi orali e scritti per descrivere e raccontare esperienze ed e</v>
      </c>
      <c r="C4" s="5" t="s">
        <v>498</v>
      </c>
      <c r="D4">
        <f t="shared" si="0"/>
        <v>255</v>
      </c>
      <c r="H4" t="str">
        <f ca="1"/>
        <v>CCEU2 - competenza multilinguistica</v>
      </c>
    </row>
    <row r="5" spans="1:8" ht="23.25" customHeight="1" thickBot="1">
      <c r="A5" s="5" t="s">
        <v>114</v>
      </c>
      <c r="B5" s="12" t="str">
        <f>MID(A5,1,255)</f>
        <v>Gen10.1 BIENNIO: Riconoscere le principali funzioni e processi di un’organizzazione e i principi di base dell’economia</v>
      </c>
      <c r="C5" s="5" t="s">
        <v>499</v>
      </c>
      <c r="D5">
        <f t="shared" si="0"/>
        <v>118</v>
      </c>
      <c r="H5" t="str">
        <f ca="1"/>
        <v>CCEU3 - competenza matematica e competenza in scienze, tecnologie e ingegneria</v>
      </c>
    </row>
    <row r="6" spans="1:8" ht="42">
      <c r="A6" s="5" t="s">
        <v>116</v>
      </c>
      <c r="B6" s="5" t="str">
        <f>MID(A6,1,255)</f>
        <v>Gen11   BIENNIO: Utilizzare gli strumenti tecnologici affidati avendo cura della sicurezza, della tutela della salute nei luoghi di lavoro e della dignità della persona, nel rispetto della normativa di riferimento e sotto supervisione.</v>
      </c>
      <c r="C6" s="5" t="s">
        <v>499</v>
      </c>
      <c r="D6">
        <f t="shared" si="0"/>
        <v>235</v>
      </c>
      <c r="H6" t="str">
        <f ca="1"/>
        <v>CCEU3 - competenza matematica e competenza in scienze, tecnologie e ingegneria</v>
      </c>
    </row>
    <row r="7" spans="1:8" ht="12.95" thickBot="1">
      <c r="B7" s="10" t="s">
        <v>500</v>
      </c>
      <c r="C7" s="6"/>
      <c r="D7">
        <f t="shared" si="0"/>
        <v>23</v>
      </c>
      <c r="H7">
        <f ca="1"/>
        <v>0</v>
      </c>
    </row>
    <row r="8" spans="1:8" ht="42.6" thickBot="1">
      <c r="A8" s="5" t="s">
        <v>111</v>
      </c>
      <c r="B8" s="5" t="str">
        <f>MID(A8,1,255)</f>
        <v>Gen7   BIENNIO: Identificare le forme di comunicazione e utilizzare le informazioni per produrre semplici testi multimediali in contesti strutturati, sia in italiano sia nelle lingue straniere oggetto di studio, verificando l’attendibilità delle fonti.</v>
      </c>
      <c r="C8" s="5" t="s">
        <v>501</v>
      </c>
      <c r="D8">
        <f t="shared" si="0"/>
        <v>252</v>
      </c>
      <c r="H8" t="str">
        <f ca="1"/>
        <v>CCEU4 - competenza digitale</v>
      </c>
    </row>
    <row r="9" spans="1:8" ht="31.5">
      <c r="A9" s="5" t="s">
        <v>112</v>
      </c>
      <c r="B9" s="5" t="str">
        <f>MID(A9,1,255)</f>
        <v>Gen8   BIENNIO: Utilizzare i principali dispositivi individuali e servizi di rete nell’ambito della vita quotidiana e in contesti di studio circoscritti rispettando le norme in materia di sicurezza e privacy.</v>
      </c>
      <c r="C9" s="5" t="s">
        <v>501</v>
      </c>
      <c r="D9">
        <f t="shared" si="0"/>
        <v>208</v>
      </c>
      <c r="H9" t="str">
        <f ca="1"/>
        <v>CCEU4 - competenza digitale</v>
      </c>
    </row>
    <row r="10" spans="1:8" ht="12.95" thickBot="1">
      <c r="B10" s="6" t="s">
        <v>502</v>
      </c>
      <c r="C10" s="6"/>
      <c r="D10">
        <f t="shared" si="0"/>
        <v>30</v>
      </c>
      <c r="H10">
        <f ca="1"/>
        <v>0</v>
      </c>
    </row>
    <row r="11" spans="1:8" ht="29.45" customHeight="1" thickBot="1">
      <c r="A11" s="5" t="s">
        <v>103</v>
      </c>
      <c r="B11" s="12" t="str">
        <f>MID(A11,1,255)</f>
        <v>Gen1.1 BIENNIO: Saper valutare fatti e orientare i propri comportamenti personali in ambito familiare, scolastico e sociale.</v>
      </c>
      <c r="C11" s="5" t="s">
        <v>503</v>
      </c>
      <c r="D11">
        <f t="shared" si="0"/>
        <v>124</v>
      </c>
      <c r="H11" t="str">
        <f ca="1"/>
        <v>CCEU5 - competenza personale, sociale e capacità di imparare ad imparare</v>
      </c>
    </row>
    <row r="12" spans="1:8" ht="39.6" customHeight="1" thickBot="1">
      <c r="A12" s="5" t="s">
        <v>104</v>
      </c>
      <c r="B12" s="12" t="str">
        <f>MID(A12,1,255)</f>
        <v>Gen1.2 BIENNIO: Saper valutare fatti e orientare i propri comportamenti personali in ambito familiare, scolastico e sociale.</v>
      </c>
      <c r="C12" s="5" t="s">
        <v>504</v>
      </c>
      <c r="D12">
        <f t="shared" si="0"/>
        <v>124</v>
      </c>
      <c r="H12" t="str">
        <f ca="1"/>
        <v>CCEU6 - competenza in materia di cittadinanza</v>
      </c>
    </row>
    <row r="13" spans="1:8" ht="21">
      <c r="A13" s="5" t="s">
        <v>115</v>
      </c>
      <c r="B13" s="12" t="str">
        <f>MID(A13,1,255)</f>
        <v>Gen10.2 BIENNIO: Riconoscere le principali funzioni e processi di un’organizzazione e i principi di base dell’economia</v>
      </c>
      <c r="C13" s="606" t="s">
        <v>505</v>
      </c>
      <c r="D13">
        <f t="shared" si="0"/>
        <v>118</v>
      </c>
      <c r="H13" t="str">
        <f ca="1"/>
        <v>CCEU7 - competenza imprenditoriale</v>
      </c>
    </row>
    <row r="14" spans="1:8" ht="12.95" thickBot="1">
      <c r="B14" s="9" t="s">
        <v>502</v>
      </c>
      <c r="C14" s="607"/>
      <c r="D14">
        <f t="shared" si="0"/>
        <v>30</v>
      </c>
      <c r="H14">
        <f ca="1"/>
        <v>0</v>
      </c>
    </row>
    <row r="15" spans="1:8" ht="32.1" thickBot="1">
      <c r="A15" s="5" t="s">
        <v>106</v>
      </c>
      <c r="B15" s="5" t="str">
        <f>MID(A15,1,255)</f>
        <v>Gen3   BIENNIO: Acquisire informazioni sulle caratteristiche geomorfologiche e antropiche del territorio e delle sue trasformazioni nel tempo, applicando strumenti e metodi adeguati.</v>
      </c>
      <c r="C15" s="5" t="s">
        <v>506</v>
      </c>
      <c r="D15">
        <f t="shared" si="0"/>
        <v>182</v>
      </c>
      <c r="H15" t="str">
        <f ca="1"/>
        <v>CCEU8 - competenza in materia di consapevolezza ed espressione culturali</v>
      </c>
    </row>
    <row r="16" spans="1:8" ht="34.5" customHeight="1" thickBot="1">
      <c r="A16" s="5" t="s">
        <v>108</v>
      </c>
      <c r="B16" s="12" t="str">
        <f>MID(A16,1,255)</f>
        <v>Gen4.2 BIENNIO: Acquisire informazioni sulle tradizioni culturali locali utilizzando strumenti e metodi adeguati. Illustrare le caratteristiche della cultura locale e nazionale di appartenenza, anche a soggetti di altre culture.</v>
      </c>
      <c r="C16" s="5" t="s">
        <v>506</v>
      </c>
      <c r="D16">
        <f t="shared" si="0"/>
        <v>228</v>
      </c>
    </row>
    <row r="17" spans="1:4" ht="32.1" thickBot="1">
      <c r="A17" s="5" t="s">
        <v>110</v>
      </c>
      <c r="B17" s="5" t="str">
        <f>MID(A17,1,255)</f>
        <v>Gen6   BIENNIO: Acquisire informazioni sulle testimonianze artistiche e sui beni ambientali del territorio di appartenenza utilizzando strumenti e metodi adeguati.</v>
      </c>
      <c r="C17" s="5" t="s">
        <v>506</v>
      </c>
      <c r="D17">
        <f t="shared" si="0"/>
        <v>163</v>
      </c>
    </row>
    <row r="18" spans="1:4" ht="31.5">
      <c r="A18" s="5" t="s">
        <v>113</v>
      </c>
      <c r="B18" s="5" t="str">
        <f>MID(A18,1,255)</f>
        <v>Gen9   BIENNIO: Praticare l’espressività corporea ed esercitare la pratica sportiva, in modo efficace, in situazioni note, in ambito familiare, scolastico e sociale</v>
      </c>
      <c r="C18" s="5" t="s">
        <v>506</v>
      </c>
      <c r="D18">
        <f t="shared" si="0"/>
        <v>164</v>
      </c>
    </row>
    <row r="19" spans="1:4" ht="12.95" thickBot="1">
      <c r="B19" s="10" t="s">
        <v>502</v>
      </c>
      <c r="C19" s="6"/>
      <c r="D19">
        <f t="shared" si="0"/>
        <v>30</v>
      </c>
    </row>
  </sheetData>
  <mergeCells count="1">
    <mergeCell ref="C13:C1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CA6-D8F8-49E5-8962-61424869761C}">
  <dimension ref="A2:J10"/>
  <sheetViews>
    <sheetView workbookViewId="0">
      <selection activeCell="C11" sqref="C11:D12"/>
    </sheetView>
  </sheetViews>
  <sheetFormatPr defaultRowHeight="12.6"/>
  <cols>
    <col min="1" max="1" width="10.85546875" customWidth="1"/>
  </cols>
  <sheetData>
    <row r="2" spans="1:10">
      <c r="A2" s="4" t="s">
        <v>507</v>
      </c>
      <c r="J2" t="str" cm="1">
        <f t="array" aca="1" ref="J2:J9" ca="1">INDIRECT("cochiave[c_chiave]")</f>
        <v>CCEU1 - competenza alfabetica funzionale</v>
      </c>
    </row>
    <row r="3" spans="1:10">
      <c r="A3" s="4" t="s">
        <v>497</v>
      </c>
      <c r="J3" t="str">
        <f ca="1"/>
        <v>CCEU2 - competenza multilinguistica</v>
      </c>
    </row>
    <row r="4" spans="1:10">
      <c r="A4" s="4" t="s">
        <v>498</v>
      </c>
      <c r="J4" t="str">
        <f ca="1"/>
        <v>CCEU3 - competenza matematica e competenza in scienze, tecnologie e ingegneria</v>
      </c>
    </row>
    <row r="5" spans="1:10">
      <c r="A5" s="4" t="s">
        <v>499</v>
      </c>
      <c r="J5" t="str">
        <f ca="1"/>
        <v>CCEU4 - competenza digitale</v>
      </c>
    </row>
    <row r="6" spans="1:10">
      <c r="A6" s="4" t="s">
        <v>501</v>
      </c>
      <c r="J6" t="str">
        <f ca="1"/>
        <v>CCEU5 - competenza personale, sociale e capacità di imparare ad imparare</v>
      </c>
    </row>
    <row r="7" spans="1:10">
      <c r="A7" s="4" t="s">
        <v>503</v>
      </c>
      <c r="J7" t="str">
        <f ca="1"/>
        <v>CCEU6 - competenza in materia di cittadinanza</v>
      </c>
    </row>
    <row r="8" spans="1:10">
      <c r="A8" s="4" t="s">
        <v>504</v>
      </c>
      <c r="J8" t="str">
        <f ca="1"/>
        <v>CCEU7 - competenza imprenditoriale</v>
      </c>
    </row>
    <row r="9" spans="1:10">
      <c r="A9" s="4" t="s">
        <v>505</v>
      </c>
      <c r="J9" t="str">
        <f ca="1"/>
        <v>CCEU8 - competenza in materia di consapevolezza ed espressione culturali</v>
      </c>
    </row>
    <row r="10" spans="1:10">
      <c r="A10" s="4" t="s">
        <v>506</v>
      </c>
    </row>
  </sheetData>
  <dataValidations disablePrompts="1" count="1">
    <dataValidation type="list" allowBlank="1" showInputMessage="1" showErrorMessage="1" sqref="B1:XFD1" xr:uid="{5738A5E3-A69A-403B-BB05-042F0AEE1F06}">
      <formula1>comp_chiave</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INDELICATO ENZA</dc:creator>
  <cp:keywords/>
  <dc:description/>
  <cp:lastModifiedBy>INDELICATO ENZA</cp:lastModifiedBy>
  <cp:revision/>
  <dcterms:created xsi:type="dcterms:W3CDTF">2023-09-06T09:18:37Z</dcterms:created>
  <dcterms:modified xsi:type="dcterms:W3CDTF">2023-11-07T14:54:44Z</dcterms:modified>
  <cp:category/>
  <cp:contentStatus/>
</cp:coreProperties>
</file>